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105" yWindow="-105" windowWidth="23250" windowHeight="12570" tabRatio="664" activeTab="1"/>
  </bookViews>
  <sheets>
    <sheet name="Title" sheetId="8" r:id="rId1"/>
    <sheet name="General Fund" sheetId="11" r:id="rId2"/>
    <sheet name="Highway Fund" sheetId="2" r:id="rId3"/>
    <sheet name="Tax Summary" sheetId="3" r:id="rId4"/>
    <sheet name="Salary Schedule" sheetId="4" r:id="rId5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4"/>
  <c r="F19"/>
  <c r="E19"/>
  <c r="D19"/>
  <c r="C19"/>
  <c r="P37" i="2"/>
  <c r="P16"/>
  <c r="P38"/>
  <c r="P40"/>
  <c r="E12" i="3"/>
  <c r="C12"/>
  <c r="C11"/>
  <c r="N26" i="11"/>
  <c r="N95"/>
  <c r="N96"/>
  <c r="N99"/>
  <c r="O99"/>
  <c r="O97"/>
  <c r="M95"/>
  <c r="M26"/>
  <c r="M96"/>
  <c r="M99"/>
  <c r="L95"/>
  <c r="L26"/>
  <c r="L96"/>
  <c r="L99"/>
  <c r="H13" i="3"/>
  <c r="K13"/>
  <c r="I13"/>
  <c r="H12"/>
  <c r="I12"/>
  <c r="H11"/>
  <c r="I11"/>
  <c r="C23"/>
  <c r="N16" i="2"/>
  <c r="N37"/>
  <c r="N38"/>
  <c r="M37"/>
  <c r="M16"/>
  <c r="M38"/>
  <c r="M40"/>
  <c r="O37"/>
  <c r="O16"/>
  <c r="O38"/>
  <c r="O40"/>
  <c r="N13" i="3"/>
  <c r="L13"/>
  <c r="L12"/>
  <c r="L11"/>
  <c r="J26" i="11"/>
  <c r="J95"/>
  <c r="J96"/>
  <c r="J99"/>
  <c r="K95"/>
  <c r="K26"/>
  <c r="K96"/>
  <c r="K99"/>
  <c r="I95"/>
  <c r="I26"/>
  <c r="I96"/>
  <c r="I99"/>
  <c r="H95"/>
  <c r="H26"/>
  <c r="H96"/>
  <c r="H99"/>
  <c r="E22" i="3"/>
  <c r="O13"/>
  <c r="K16" i="2"/>
  <c r="G95" i="11"/>
  <c r="G26"/>
  <c r="G96"/>
  <c r="G99"/>
  <c r="K37" i="2"/>
  <c r="K38"/>
  <c r="G37"/>
  <c r="J16"/>
  <c r="J37"/>
  <c r="J38"/>
  <c r="J40"/>
  <c r="I37"/>
  <c r="I16"/>
  <c r="I38"/>
  <c r="I40"/>
  <c r="G16"/>
  <c r="G38"/>
  <c r="G40"/>
  <c r="H37"/>
  <c r="H16"/>
  <c r="H38"/>
  <c r="F15" i="3"/>
  <c r="D15"/>
  <c r="C15"/>
  <c r="E20"/>
  <c r="E21"/>
  <c r="E15"/>
  <c r="O12"/>
  <c r="O11"/>
  <c r="D23"/>
  <c r="E23"/>
  <c r="F23"/>
  <c r="D27"/>
</calcChain>
</file>

<file path=xl/sharedStrings.xml><?xml version="1.0" encoding="utf-8"?>
<sst xmlns="http://schemas.openxmlformats.org/spreadsheetml/2006/main" count="230" uniqueCount="174">
  <si>
    <t>GENERAL FUND</t>
  </si>
  <si>
    <t>Actual</t>
  </si>
  <si>
    <t>Adopted</t>
  </si>
  <si>
    <t>Modified</t>
  </si>
  <si>
    <t>Submitted</t>
  </si>
  <si>
    <t>Revenues</t>
  </si>
  <si>
    <t>A980 · Revenues</t>
  </si>
  <si>
    <t>A1001.1 · Real Property Taxes</t>
  </si>
  <si>
    <t>A1090 · Interest &amp; Penalty-Property Tax</t>
  </si>
  <si>
    <t>A1120 · SalesTax</t>
  </si>
  <si>
    <t>A1170 · Franchises</t>
  </si>
  <si>
    <t>A1255 · Clerk Fees</t>
  </si>
  <si>
    <t>A1255.1 · Newsletter</t>
  </si>
  <si>
    <t>A1550 · Dog Control Fees</t>
  </si>
  <si>
    <t>A2401 · Interest &amp; Earnings</t>
  </si>
  <si>
    <t>A2544 · Dog Licenses</t>
  </si>
  <si>
    <t>A2555 · Building Permits</t>
  </si>
  <si>
    <t>A2610 · Fines &amp; Foreited Bail</t>
  </si>
  <si>
    <t>A3001 · State Revenue Sharing</t>
  </si>
  <si>
    <t>A3005 · Mortgage Tax</t>
  </si>
  <si>
    <t>Total A980 · Revenues</t>
  </si>
  <si>
    <t>Expense</t>
  </si>
  <si>
    <t>A522 · Expenditures</t>
  </si>
  <si>
    <t>A1010.1 · Legislative Board PS</t>
  </si>
  <si>
    <t>A1010.4 · Legislative Board CE</t>
  </si>
  <si>
    <t>A1110.1 · Municipal Court PS</t>
  </si>
  <si>
    <t>A1110.2 · Fines - State share</t>
  </si>
  <si>
    <t>A1110.4 · Municipal Court CE</t>
  </si>
  <si>
    <t>A1111.1 · Secretary to Justice</t>
  </si>
  <si>
    <t>A1220.1 · Supervisor PS</t>
  </si>
  <si>
    <t>A1220.4 · Supervisor CS</t>
  </si>
  <si>
    <t>A1220.5 · Newsletter Expense</t>
  </si>
  <si>
    <t>A1221.1 · Deputy Supervisor PS</t>
  </si>
  <si>
    <t>A1315.1 · Bookkeeper PS</t>
  </si>
  <si>
    <t>A1315.4 · Bookkeeper CS</t>
  </si>
  <si>
    <t>A1355.1 · Assessors PS</t>
  </si>
  <si>
    <t>A1355.2 · Board of Review</t>
  </si>
  <si>
    <t>A1355.4 · Assessors CE</t>
  </si>
  <si>
    <t>A1410.1 · Clerk PS</t>
  </si>
  <si>
    <t>A1410.4 · Clerk CE</t>
  </si>
  <si>
    <t>A1420.4 · Attorney CE</t>
  </si>
  <si>
    <t>A1620.2 · Building Capital Outlay</t>
  </si>
  <si>
    <t>A1620.4 · Town Offices CE</t>
  </si>
  <si>
    <t>A1680.4 · Information Technology CE</t>
  </si>
  <si>
    <t>A1910.4 · Unallocated Insurance CE</t>
  </si>
  <si>
    <t>A1920.4 · Municipal Association Dues CE</t>
  </si>
  <si>
    <t>A1990.4 · Contingencies</t>
  </si>
  <si>
    <t>A3510.1 · Dog Warden PS</t>
  </si>
  <si>
    <t>A3510.4 · Dog Warden CE</t>
  </si>
  <si>
    <t>A4020.1 · Registrar Vital Statistics</t>
  </si>
  <si>
    <t>A5010.1 · Highway &amp; Street Admin PS</t>
  </si>
  <si>
    <t>A5010.4 · Highway &amp; Street Admin CE</t>
  </si>
  <si>
    <t>A5132.2 - Garage Capital Repairs</t>
  </si>
  <si>
    <t>A5132.4 · Garage CE</t>
  </si>
  <si>
    <t>A5182.4 · Street Lighting</t>
  </si>
  <si>
    <t>A6989.4 · Other Economic Development-REAP</t>
  </si>
  <si>
    <t>A7110.4 · Parks</t>
  </si>
  <si>
    <t>A7320.4 · Joint Youth Project</t>
  </si>
  <si>
    <t>A7410.2 · Library Roof Project</t>
  </si>
  <si>
    <t>A7410.4 · Library CE</t>
  </si>
  <si>
    <t>A7450.4 · Museum CE</t>
  </si>
  <si>
    <t>A7510.4 · Historian</t>
  </si>
  <si>
    <t>A7550.4 · Celebrations CE</t>
  </si>
  <si>
    <t>A7610.4 · Northern Tioga Neighbor Network</t>
  </si>
  <si>
    <t>A8010.1 · Code Enforcement PS</t>
  </si>
  <si>
    <t>A8010.4 · Code Enforcement CE</t>
  </si>
  <si>
    <t>A8020.4 · Planning CE</t>
  </si>
  <si>
    <t>A8989.0 · Community Hall Renovation</t>
  </si>
  <si>
    <t>A9010.8 · State Retirement</t>
  </si>
  <si>
    <t>A9030.8 · Social Security</t>
  </si>
  <si>
    <t>A9040.8 · Workers Compensation</t>
  </si>
  <si>
    <t>A9060.8 · Medical Insurance - Hwy Super</t>
  </si>
  <si>
    <t>A9901.9 · Transfers to Highway Fund</t>
  </si>
  <si>
    <t>Total A522 · Expenditures</t>
  </si>
  <si>
    <t>Unfunded Revenue/Expense</t>
  </si>
  <si>
    <t>Appropriated Fund Balance</t>
  </si>
  <si>
    <t>To Be Raised by Property Tax</t>
  </si>
  <si>
    <t>HIGHWAY FUND</t>
  </si>
  <si>
    <t>DA980 · Revenues</t>
  </si>
  <si>
    <t>DA1001 · Real Property Taxes</t>
  </si>
  <si>
    <t>DA1120 · Non Property Taxes (Sales)</t>
  </si>
  <si>
    <t>DA2401 · Income and Earnings</t>
  </si>
  <si>
    <t>DA2651 · Sales of refuse for recycling</t>
  </si>
  <si>
    <t>DA2665 · Sale of Equipment</t>
  </si>
  <si>
    <t>DA3501 · CHIPS</t>
  </si>
  <si>
    <t>DA4960 · FEMA</t>
  </si>
  <si>
    <t>DA5031 · Interfund Transfer GF</t>
  </si>
  <si>
    <t>Total DA980 · Revenues</t>
  </si>
  <si>
    <t>DA522 · Expenditures</t>
  </si>
  <si>
    <t>DA51101 · General Repairs - PR</t>
  </si>
  <si>
    <t>DA51104 · General Repairs - CE</t>
  </si>
  <si>
    <t>DA51105 · Sidewalks</t>
  </si>
  <si>
    <t>DA51114 · FEMA Expenditures</t>
  </si>
  <si>
    <t>DA51122 · Capital Outlay CHIPS</t>
  </si>
  <si>
    <t>DA51204 · Bridge CE</t>
  </si>
  <si>
    <t>DA51302 · Mach-Equipment</t>
  </si>
  <si>
    <t>DA51304 · Machinery CE</t>
  </si>
  <si>
    <t>DA51421 · Snow Removal PR</t>
  </si>
  <si>
    <t>DA51424 · Snow Removal CE</t>
  </si>
  <si>
    <t>DA89894 · Community Cleanup</t>
  </si>
  <si>
    <t>DA90108 · State Retirement</t>
  </si>
  <si>
    <t>DA90308 · Social Security</t>
  </si>
  <si>
    <t>DA90408 · Workers Compensation</t>
  </si>
  <si>
    <t>DA90558 · Disability Ins</t>
  </si>
  <si>
    <t>DA90604 · Benefit inlieu of Health Ins.</t>
  </si>
  <si>
    <t>DA90608 · Hospital &amp; Medical Ins</t>
  </si>
  <si>
    <t>DA99019 · Transfer to Capital Reserve</t>
  </si>
  <si>
    <t>Total DA522 · Expenditures</t>
  </si>
  <si>
    <t>Tax Rate Summary</t>
  </si>
  <si>
    <t>Summary of Town Budget</t>
  </si>
  <si>
    <t>Amount</t>
  </si>
  <si>
    <t>Taxable</t>
  </si>
  <si>
    <t>Tax Rate</t>
  </si>
  <si>
    <t>Applied</t>
  </si>
  <si>
    <t>To Be Raised</t>
  </si>
  <si>
    <t>Assessed</t>
  </si>
  <si>
    <t>Per</t>
  </si>
  <si>
    <t>Appropriations</t>
  </si>
  <si>
    <t>Fund Balance</t>
  </si>
  <si>
    <t>By Taxes</t>
  </si>
  <si>
    <t>Value</t>
  </si>
  <si>
    <t>Thousand</t>
  </si>
  <si>
    <t>General Fund</t>
  </si>
  <si>
    <t>Highway Fund</t>
  </si>
  <si>
    <t>Fire District</t>
  </si>
  <si>
    <t>Amt of Chg</t>
  </si>
  <si>
    <t>Under State Tax Cap Limit</t>
  </si>
  <si>
    <t>SALARY SCHEDULE NON UNION AND ELECTED</t>
  </si>
  <si>
    <t>TOWN BOARD</t>
  </si>
  <si>
    <t>TOWN JUSTICE</t>
  </si>
  <si>
    <t>COURT CLERK</t>
  </si>
  <si>
    <t>TOWN SUPERVISOR</t>
  </si>
  <si>
    <t>DEPUTY TOWN SUPERVISOR</t>
  </si>
  <si>
    <t>BOOKKEEPER</t>
  </si>
  <si>
    <t>ASSESSOR</t>
  </si>
  <si>
    <t>TOWN CLERK</t>
  </si>
  <si>
    <t>DOG CONTROL OFFICER</t>
  </si>
  <si>
    <t>REGISTRAR VITAL STATISTICS</t>
  </si>
  <si>
    <t>HIGHWAY SUPERINTENDENT</t>
  </si>
  <si>
    <t>CODE ENFORCEMENT</t>
  </si>
  <si>
    <t>A3650.4 · Demolition of Unsafe Buildings</t>
  </si>
  <si>
    <t>A1989.4 · Other General Gov't - Grant Writing</t>
  </si>
  <si>
    <t>A3997.2 · Other Public Safety Equip. - Radar Sign</t>
  </si>
  <si>
    <t>A9055.8 · Disability Insurance</t>
  </si>
  <si>
    <t>A7110.2 · Parks Equipment</t>
  </si>
  <si>
    <t>DA2680 - Insurance Recoveries</t>
  </si>
  <si>
    <t>Proposed</t>
  </si>
  <si>
    <t>A3040 - St Aid-Real Property Assessment</t>
  </si>
  <si>
    <t>-</t>
  </si>
  <si>
    <t>A8020.1 - Planning Board PS</t>
  </si>
  <si>
    <t>A8020.1 - Planning Board Chair</t>
  </si>
  <si>
    <t>A8020.1 - Planning Board Secretary</t>
  </si>
  <si>
    <t>As of</t>
  </si>
  <si>
    <t>A2770.1 - Unclassified Revenue</t>
  </si>
  <si>
    <t>A8810.4 - Cemeteries CE</t>
  </si>
  <si>
    <t xml:space="preserve">Change </t>
  </si>
  <si>
    <t>A2989.4 - Berkshire Town Scholarship</t>
  </si>
  <si>
    <t>A1420.1 - Attorney PS</t>
  </si>
  <si>
    <t>Amended</t>
  </si>
  <si>
    <r>
      <rPr>
        <b/>
        <sz val="12"/>
        <color rgb="FF000000"/>
        <rFont val="Arial"/>
        <family val="2"/>
      </rPr>
      <t xml:space="preserve">A1620.1 </t>
    </r>
    <r>
      <rPr>
        <b/>
        <sz val="12"/>
        <color rgb="FF000000"/>
        <rFont val="Agency FB"/>
        <family val="2"/>
      </rPr>
      <t>·</t>
    </r>
    <r>
      <rPr>
        <b/>
        <sz val="12"/>
        <color rgb="FF000000"/>
        <rFont val="Arial"/>
        <family val="2"/>
      </rPr>
      <t xml:space="preserve"> Town Hall Cleaner PS</t>
    </r>
  </si>
  <si>
    <t>A2590 - Special Use Permit</t>
  </si>
  <si>
    <t>A1110.41- JCAP Court Grant</t>
  </si>
  <si>
    <t>A3089.1 JCAP Court Grant</t>
  </si>
  <si>
    <t>A3310.2 - Traffic Control Signs</t>
  </si>
  <si>
    <t>A4540.4 - Ambulance Contractor Exp</t>
  </si>
  <si>
    <t>A1340.2 - Budget Equip &amp; Cap Outlay</t>
  </si>
  <si>
    <t>A2001 - Parks &amp; Recreation Charges</t>
  </si>
  <si>
    <t>2021 Tax</t>
  </si>
  <si>
    <t>A2070 · Floyd Hooker/ Faulkner Foundations</t>
  </si>
  <si>
    <t>Sept. 2020</t>
  </si>
  <si>
    <t>Berkshire Town Budget</t>
  </si>
  <si>
    <t>2022 Tax</t>
  </si>
  <si>
    <t>Tax Cap Limit per State Comptroller 2022</t>
  </si>
  <si>
    <t>AMENDED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</si>
</sst>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0000%"/>
    <numFmt numFmtId="166" formatCode="_(&quot;$&quot;* #,##0_);_(&quot;$&quot;* \(#,##0\);_(&quot;$&quot;* &quot;-&quot;??_);_(@_)"/>
    <numFmt numFmtId="167" formatCode="#,##0.00;\-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Agency FB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1"/>
      <name val="Times New Roman"/>
      <family val="1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49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43" fontId="3" fillId="0" borderId="0" xfId="1" applyFont="1" applyFill="1" applyBorder="1"/>
    <xf numFmtId="43" fontId="2" fillId="0" borderId="2" xfId="1" applyFont="1" applyFill="1" applyBorder="1"/>
    <xf numFmtId="43" fontId="3" fillId="0" borderId="0" xfId="0" applyNumberFormat="1" applyFont="1" applyFill="1" applyBorder="1"/>
    <xf numFmtId="39" fontId="3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43" fontId="3" fillId="0" borderId="1" xfId="1" applyFont="1" applyFill="1" applyBorder="1"/>
    <xf numFmtId="4" fontId="3" fillId="0" borderId="0" xfId="0" applyNumberFormat="1" applyFont="1" applyFill="1" applyBorder="1"/>
    <xf numFmtId="40" fontId="3" fillId="0" borderId="0" xfId="1" applyNumberFormat="1" applyFont="1" applyFill="1" applyBorder="1"/>
    <xf numFmtId="14" fontId="2" fillId="0" borderId="0" xfId="0" applyNumberFormat="1" applyFont="1" applyFill="1" applyBorder="1" applyAlignment="1">
      <alignment horizontal="center" vertical="center"/>
    </xf>
    <xf numFmtId="166" fontId="0" fillId="0" borderId="0" xfId="2" applyNumberFormat="1" applyFont="1"/>
    <xf numFmtId="43" fontId="3" fillId="0" borderId="0" xfId="1" applyFont="1" applyBorder="1"/>
    <xf numFmtId="43" fontId="3" fillId="0" borderId="0" xfId="1" applyFont="1"/>
    <xf numFmtId="166" fontId="0" fillId="0" borderId="0" xfId="0" applyNumberFormat="1"/>
    <xf numFmtId="167" fontId="3" fillId="0" borderId="0" xfId="0" applyNumberFormat="1" applyFont="1" applyFill="1"/>
    <xf numFmtId="43" fontId="3" fillId="0" borderId="0" xfId="1" applyFont="1" applyFill="1"/>
    <xf numFmtId="42" fontId="0" fillId="0" borderId="0" xfId="2" applyNumberFormat="1" applyFont="1"/>
    <xf numFmtId="43" fontId="9" fillId="0" borderId="0" xfId="1" applyFont="1"/>
    <xf numFmtId="43" fontId="10" fillId="0" borderId="0" xfId="1" applyFont="1"/>
    <xf numFmtId="43" fontId="11" fillId="0" borderId="0" xfId="1" applyFont="1" applyFill="1"/>
    <xf numFmtId="0" fontId="10" fillId="0" borderId="0" xfId="1" applyNumberFormat="1" applyFont="1" applyAlignment="1">
      <alignment horizontal="center"/>
    </xf>
    <xf numFmtId="43" fontId="12" fillId="0" borderId="0" xfId="1" applyFont="1" applyFill="1"/>
    <xf numFmtId="44" fontId="0" fillId="0" borderId="0" xfId="0" applyNumberFormat="1"/>
    <xf numFmtId="49" fontId="13" fillId="0" borderId="0" xfId="0" applyNumberFormat="1" applyFont="1" applyFill="1" applyBorder="1"/>
    <xf numFmtId="44" fontId="14" fillId="0" borderId="0" xfId="2" applyFont="1" applyFill="1"/>
    <xf numFmtId="0" fontId="15" fillId="0" borderId="0" xfId="2" applyNumberFormat="1" applyFont="1" applyFill="1" applyAlignment="1">
      <alignment horizontal="center"/>
    </xf>
    <xf numFmtId="0" fontId="16" fillId="0" borderId="0" xfId="0" applyFont="1"/>
    <xf numFmtId="44" fontId="13" fillId="0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44" fontId="15" fillId="0" borderId="0" xfId="2" applyFont="1" applyFill="1"/>
    <xf numFmtId="44" fontId="14" fillId="0" borderId="0" xfId="2" applyFont="1" applyFill="1" applyAlignment="1">
      <alignment horizontal="center"/>
    </xf>
    <xf numFmtId="44" fontId="14" fillId="0" borderId="0" xfId="2" quotePrefix="1" applyFont="1" applyFill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44" fontId="9" fillId="0" borderId="0" xfId="0" applyNumberFormat="1" applyFont="1"/>
    <xf numFmtId="4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center"/>
    </xf>
    <xf numFmtId="16" fontId="10" fillId="0" borderId="0" xfId="0" applyNumberFormat="1" applyFont="1" applyAlignment="1">
      <alignment horizontal="center"/>
    </xf>
    <xf numFmtId="44" fontId="17" fillId="0" borderId="0" xfId="2" applyFont="1" applyFill="1"/>
    <xf numFmtId="44" fontId="9" fillId="0" borderId="0" xfId="0" applyNumberFormat="1" applyFont="1" applyFill="1"/>
    <xf numFmtId="166" fontId="0" fillId="0" borderId="0" xfId="0" applyNumberFormat="1" applyFill="1"/>
    <xf numFmtId="0" fontId="15" fillId="2" borderId="0" xfId="2" applyNumberFormat="1" applyFont="1" applyFill="1" applyAlignment="1">
      <alignment horizontal="center"/>
    </xf>
    <xf numFmtId="17" fontId="15" fillId="2" borderId="0" xfId="2" applyNumberFormat="1" applyFont="1" applyFill="1" applyAlignment="1">
      <alignment horizontal="center"/>
    </xf>
    <xf numFmtId="2" fontId="16" fillId="0" borderId="0" xfId="0" applyNumberFormat="1" applyFont="1"/>
    <xf numFmtId="44" fontId="19" fillId="0" borderId="0" xfId="2" applyFont="1" applyFill="1"/>
    <xf numFmtId="0" fontId="0" fillId="0" borderId="0" xfId="0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4" fontId="0" fillId="0" borderId="0" xfId="2" applyFont="1" applyFill="1"/>
    <xf numFmtId="0" fontId="0" fillId="0" borderId="0" xfId="0" applyFill="1"/>
    <xf numFmtId="49" fontId="13" fillId="0" borderId="0" xfId="0" applyNumberFormat="1" applyFont="1" applyFill="1"/>
    <xf numFmtId="44" fontId="20" fillId="0" borderId="0" xfId="2" applyFont="1" applyFill="1" applyAlignment="1">
      <alignment horizontal="center"/>
    </xf>
    <xf numFmtId="44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4" fontId="23" fillId="0" borderId="0" xfId="2" applyFont="1" applyFill="1" applyBorder="1"/>
    <xf numFmtId="44" fontId="23" fillId="0" borderId="0" xfId="0" applyNumberFormat="1" applyFont="1" applyFill="1" applyBorder="1"/>
    <xf numFmtId="0" fontId="23" fillId="0" borderId="0" xfId="0" applyFont="1" applyFill="1" applyBorder="1" applyAlignment="1">
      <alignment horizontal="right" vertical="center"/>
    </xf>
    <xf numFmtId="164" fontId="23" fillId="0" borderId="0" xfId="2" applyNumberFormat="1" applyFont="1" applyFill="1" applyBorder="1"/>
    <xf numFmtId="16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164" fontId="23" fillId="0" borderId="0" xfId="0" applyNumberFormat="1" applyFont="1" applyFill="1" applyBorder="1"/>
    <xf numFmtId="0" fontId="23" fillId="0" borderId="0" xfId="2" applyNumberFormat="1" applyFont="1" applyFill="1" applyBorder="1"/>
    <xf numFmtId="44" fontId="23" fillId="0" borderId="0" xfId="1" applyNumberFormat="1" applyFont="1" applyFill="1" applyBorder="1"/>
    <xf numFmtId="0" fontId="23" fillId="0" borderId="0" xfId="1" applyNumberFormat="1" applyFont="1" applyFill="1" applyBorder="1"/>
    <xf numFmtId="164" fontId="23" fillId="0" borderId="0" xfId="1" applyNumberFormat="1" applyFont="1" applyFill="1" applyBorder="1"/>
    <xf numFmtId="44" fontId="23" fillId="0" borderId="2" xfId="0" applyNumberFormat="1" applyFont="1" applyFill="1" applyBorder="1"/>
    <xf numFmtId="0" fontId="23" fillId="0" borderId="0" xfId="0" applyFont="1" applyFill="1" applyBorder="1" applyAlignment="1">
      <alignment horizontal="center"/>
    </xf>
    <xf numFmtId="40" fontId="23" fillId="0" borderId="0" xfId="0" applyNumberFormat="1" applyFont="1" applyFill="1" applyBorder="1"/>
    <xf numFmtId="165" fontId="23" fillId="0" borderId="0" xfId="3" applyNumberFormat="1" applyFont="1" applyFill="1" applyBorder="1"/>
    <xf numFmtId="2" fontId="15" fillId="0" borderId="0" xfId="0" applyNumberFormat="1" applyFont="1" applyAlignment="1">
      <alignment horizontal="center"/>
    </xf>
    <xf numFmtId="17" fontId="15" fillId="0" borderId="0" xfId="2" applyNumberFormat="1" applyFont="1" applyFill="1" applyAlignment="1">
      <alignment horizontal="center"/>
    </xf>
    <xf numFmtId="0" fontId="14" fillId="0" borderId="0" xfId="2" applyNumberFormat="1" applyFont="1" applyFill="1"/>
    <xf numFmtId="44" fontId="23" fillId="0" borderId="0" xfId="0" applyNumberFormat="1" applyFont="1" applyFill="1" applyBorder="1" applyAlignment="1">
      <alignment horizontal="right" vertical="center"/>
    </xf>
    <xf numFmtId="44" fontId="14" fillId="0" borderId="0" xfId="2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9"/>
  <sheetViews>
    <sheetView showGridLines="0" showRowColHeaders="0" showRuler="0" zoomScaleNormal="100" workbookViewId="0">
      <selection activeCell="F5" sqref="F5"/>
    </sheetView>
  </sheetViews>
  <sheetFormatPr defaultRowHeight="15"/>
  <cols>
    <col min="6" max="6" width="27.85546875" customWidth="1"/>
    <col min="10" max="10" width="21.28515625" bestFit="1" customWidth="1"/>
  </cols>
  <sheetData>
    <row r="3" spans="3:12" ht="61.5">
      <c r="F3" s="60">
        <v>2022</v>
      </c>
      <c r="J3" s="60"/>
    </row>
    <row r="5" spans="3:12" ht="62.25">
      <c r="F5" s="60" t="s">
        <v>2</v>
      </c>
      <c r="J5" s="59"/>
      <c r="K5" s="57"/>
      <c r="L5" s="57"/>
    </row>
    <row r="9" spans="3:12" ht="62.25">
      <c r="C9" s="58" t="s">
        <v>170</v>
      </c>
      <c r="E9" s="58"/>
      <c r="H9" s="5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topLeftCell="E81" zoomScaleNormal="100" workbookViewId="0">
      <selection activeCell="O93" sqref="O93"/>
    </sheetView>
  </sheetViews>
  <sheetFormatPr defaultColWidth="8.85546875" defaultRowHeight="15.75"/>
  <cols>
    <col min="1" max="5" width="3" style="39" customWidth="1"/>
    <col min="6" max="6" width="54.28515625" style="39" customWidth="1"/>
    <col min="7" max="12" width="15.5703125" style="34" customWidth="1"/>
    <col min="13" max="14" width="16.5703125" style="55" customWidth="1"/>
    <col min="15" max="15" width="15.28515625" style="90" customWidth="1"/>
    <col min="16" max="16384" width="8.85546875" style="36"/>
  </cols>
  <sheetData>
    <row r="1" spans="1:15">
      <c r="A1" s="33"/>
      <c r="B1" s="33"/>
      <c r="C1" s="33"/>
      <c r="D1" s="33"/>
      <c r="E1" s="33"/>
      <c r="F1" s="33"/>
      <c r="M1" s="86"/>
      <c r="N1" s="86"/>
    </row>
    <row r="2" spans="1:15">
      <c r="A2" s="33" t="s">
        <v>0</v>
      </c>
      <c r="B2" s="33"/>
      <c r="C2" s="33"/>
      <c r="D2" s="33"/>
      <c r="E2" s="33"/>
      <c r="F2" s="33"/>
      <c r="G2" s="37" t="s">
        <v>2</v>
      </c>
      <c r="H2" s="37" t="s">
        <v>158</v>
      </c>
      <c r="I2" s="37" t="s">
        <v>158</v>
      </c>
      <c r="J2" s="37" t="s">
        <v>1</v>
      </c>
      <c r="K2" s="37" t="s">
        <v>146</v>
      </c>
      <c r="L2" s="37" t="s">
        <v>2</v>
      </c>
      <c r="M2" s="37" t="s">
        <v>173</v>
      </c>
      <c r="N2" s="37" t="s">
        <v>146</v>
      </c>
    </row>
    <row r="3" spans="1:15">
      <c r="A3" s="38"/>
      <c r="B3" s="38"/>
      <c r="C3" s="38"/>
      <c r="D3" s="38"/>
      <c r="E3" s="38"/>
      <c r="F3" s="38"/>
      <c r="G3" s="53">
        <v>2020</v>
      </c>
      <c r="H3" s="54">
        <v>43952</v>
      </c>
      <c r="I3" s="54">
        <v>44032</v>
      </c>
      <c r="J3" s="54">
        <v>44094</v>
      </c>
      <c r="K3" s="35">
        <v>2021</v>
      </c>
      <c r="L3" s="35">
        <v>2021</v>
      </c>
      <c r="M3" s="87">
        <v>44348</v>
      </c>
      <c r="N3" s="35">
        <v>2022</v>
      </c>
    </row>
    <row r="4" spans="1:15">
      <c r="A4" s="33"/>
      <c r="C4" s="33"/>
      <c r="D4" s="33"/>
      <c r="E4" s="33"/>
      <c r="F4" s="33"/>
      <c r="M4" s="34"/>
      <c r="N4" s="88"/>
    </row>
    <row r="5" spans="1:15">
      <c r="A5" s="33"/>
      <c r="B5" s="33" t="s">
        <v>5</v>
      </c>
      <c r="C5" s="33"/>
      <c r="D5" s="33"/>
      <c r="E5" s="33"/>
      <c r="F5" s="33"/>
      <c r="M5" s="34"/>
      <c r="N5" s="34"/>
    </row>
    <row r="6" spans="1:15">
      <c r="A6" s="33"/>
      <c r="B6" s="33"/>
      <c r="C6" s="33"/>
      <c r="D6" s="33"/>
      <c r="E6" s="33" t="s">
        <v>6</v>
      </c>
      <c r="F6" s="33"/>
      <c r="M6" s="34"/>
      <c r="N6" s="34"/>
    </row>
    <row r="7" spans="1:15">
      <c r="A7" s="33"/>
      <c r="B7" s="33"/>
      <c r="C7" s="33"/>
      <c r="D7" s="33"/>
      <c r="E7" s="33"/>
      <c r="F7" s="33" t="s">
        <v>7</v>
      </c>
      <c r="M7" s="34"/>
      <c r="N7" s="34"/>
    </row>
    <row r="8" spans="1:15">
      <c r="A8" s="33"/>
      <c r="B8" s="33"/>
      <c r="C8" s="33"/>
      <c r="D8" s="33"/>
      <c r="E8" s="33"/>
      <c r="F8" s="33" t="s">
        <v>8</v>
      </c>
      <c r="G8" s="34">
        <v>3800</v>
      </c>
      <c r="H8" s="34">
        <v>3800</v>
      </c>
      <c r="I8" s="34">
        <v>3800</v>
      </c>
      <c r="J8" s="34">
        <v>3809</v>
      </c>
      <c r="K8" s="34">
        <v>3800</v>
      </c>
      <c r="L8" s="34">
        <v>3800</v>
      </c>
      <c r="M8" s="34">
        <v>3800</v>
      </c>
      <c r="N8" s="34">
        <v>3800</v>
      </c>
    </row>
    <row r="9" spans="1:15">
      <c r="A9" s="33"/>
      <c r="B9" s="33"/>
      <c r="C9" s="33"/>
      <c r="D9" s="33"/>
      <c r="E9" s="33"/>
      <c r="F9" s="33" t="s">
        <v>9</v>
      </c>
      <c r="G9" s="34">
        <v>109000</v>
      </c>
      <c r="H9" s="34">
        <v>109000</v>
      </c>
      <c r="I9" s="34">
        <v>109000</v>
      </c>
      <c r="J9" s="34">
        <v>103835.83</v>
      </c>
      <c r="K9" s="34">
        <v>110000</v>
      </c>
      <c r="L9" s="34">
        <v>110000</v>
      </c>
      <c r="M9" s="34">
        <v>125000</v>
      </c>
      <c r="N9" s="34">
        <v>130000</v>
      </c>
      <c r="O9" s="34"/>
    </row>
    <row r="10" spans="1:15">
      <c r="A10" s="33"/>
      <c r="B10" s="33"/>
      <c r="C10" s="33"/>
      <c r="D10" s="33"/>
      <c r="E10" s="33"/>
      <c r="F10" s="33" t="s">
        <v>10</v>
      </c>
      <c r="G10" s="34">
        <v>6000</v>
      </c>
      <c r="H10" s="34">
        <v>6000</v>
      </c>
      <c r="I10" s="34">
        <v>6000</v>
      </c>
      <c r="J10" s="34">
        <v>0</v>
      </c>
      <c r="K10" s="34">
        <v>6000</v>
      </c>
      <c r="L10" s="34">
        <v>6000</v>
      </c>
      <c r="M10" s="34">
        <v>6000</v>
      </c>
      <c r="N10" s="34">
        <v>6000</v>
      </c>
    </row>
    <row r="11" spans="1:15">
      <c r="A11" s="33"/>
      <c r="B11" s="33"/>
      <c r="C11" s="33"/>
      <c r="D11" s="33"/>
      <c r="E11" s="33"/>
      <c r="F11" s="33" t="s">
        <v>11</v>
      </c>
      <c r="G11" s="50">
        <v>2000</v>
      </c>
      <c r="H11" s="50">
        <v>2000</v>
      </c>
      <c r="I11" s="50">
        <v>2000</v>
      </c>
      <c r="J11" s="50">
        <v>1137.5</v>
      </c>
      <c r="K11" s="50">
        <v>2000</v>
      </c>
      <c r="L11" s="50">
        <v>2000</v>
      </c>
      <c r="M11" s="50">
        <v>2000</v>
      </c>
      <c r="N11" s="50">
        <v>2000</v>
      </c>
    </row>
    <row r="12" spans="1:15">
      <c r="A12" s="33"/>
      <c r="B12" s="33"/>
      <c r="C12" s="33"/>
      <c r="D12" s="33"/>
      <c r="E12" s="33"/>
      <c r="F12" s="33" t="s">
        <v>12</v>
      </c>
      <c r="G12" s="34">
        <v>1000</v>
      </c>
      <c r="H12" s="34">
        <v>1000</v>
      </c>
      <c r="I12" s="34">
        <v>1000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5">
      <c r="A13" s="33"/>
      <c r="B13" s="33"/>
      <c r="C13" s="33"/>
      <c r="D13" s="33"/>
      <c r="E13" s="33"/>
      <c r="F13" s="33" t="s">
        <v>13</v>
      </c>
      <c r="M13" s="34"/>
      <c r="N13" s="34"/>
    </row>
    <row r="14" spans="1:15">
      <c r="A14" s="33"/>
      <c r="B14" s="33"/>
      <c r="C14" s="33"/>
      <c r="D14" s="33"/>
      <c r="E14" s="33"/>
      <c r="F14" s="33" t="s">
        <v>166</v>
      </c>
      <c r="K14" s="34">
        <v>1000</v>
      </c>
      <c r="L14" s="34">
        <v>1000</v>
      </c>
      <c r="M14" s="34">
        <v>1000</v>
      </c>
      <c r="N14" s="34">
        <v>1000</v>
      </c>
    </row>
    <row r="15" spans="1:15">
      <c r="A15" s="33"/>
      <c r="B15" s="33"/>
      <c r="C15" s="33"/>
      <c r="D15" s="33"/>
      <c r="E15" s="33"/>
      <c r="F15" s="63" t="s">
        <v>168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5">
      <c r="A16" s="33"/>
      <c r="B16" s="33"/>
      <c r="C16" s="33"/>
      <c r="D16" s="33"/>
      <c r="E16" s="33"/>
      <c r="F16" s="33" t="s">
        <v>14</v>
      </c>
      <c r="J16" s="34">
        <v>19.7</v>
      </c>
      <c r="M16" s="34"/>
      <c r="N16" s="34"/>
    </row>
    <row r="17" spans="1:14">
      <c r="A17" s="33"/>
      <c r="B17" s="33"/>
      <c r="C17" s="33"/>
      <c r="D17" s="33"/>
      <c r="E17" s="33"/>
      <c r="F17" s="33" t="s">
        <v>15</v>
      </c>
      <c r="G17" s="34">
        <v>500</v>
      </c>
      <c r="H17" s="34">
        <v>500</v>
      </c>
      <c r="I17" s="34">
        <v>500</v>
      </c>
      <c r="J17" s="34">
        <v>75</v>
      </c>
      <c r="K17" s="34">
        <v>500</v>
      </c>
      <c r="L17" s="34">
        <v>500</v>
      </c>
      <c r="M17" s="34">
        <v>500</v>
      </c>
      <c r="N17" s="34">
        <v>500</v>
      </c>
    </row>
    <row r="18" spans="1:14">
      <c r="A18" s="33"/>
      <c r="B18" s="33"/>
      <c r="C18" s="33"/>
      <c r="D18" s="33"/>
      <c r="E18" s="33"/>
      <c r="F18" s="33" t="s">
        <v>160</v>
      </c>
      <c r="I18" s="34">
        <v>0</v>
      </c>
      <c r="J18" s="34">
        <v>10000</v>
      </c>
      <c r="K18" s="34">
        <v>0</v>
      </c>
      <c r="L18" s="34">
        <v>0</v>
      </c>
      <c r="M18" s="34">
        <v>0</v>
      </c>
      <c r="N18" s="34">
        <v>0</v>
      </c>
    </row>
    <row r="19" spans="1:14">
      <c r="A19" s="33"/>
      <c r="B19" s="33"/>
      <c r="C19" s="33"/>
      <c r="D19" s="33"/>
      <c r="E19" s="33"/>
      <c r="F19" s="33" t="s">
        <v>16</v>
      </c>
      <c r="G19" s="34">
        <v>2000</v>
      </c>
      <c r="H19" s="34">
        <v>2000</v>
      </c>
      <c r="I19" s="34">
        <v>2000</v>
      </c>
      <c r="J19" s="34">
        <v>891.8</v>
      </c>
      <c r="K19" s="34">
        <v>1000</v>
      </c>
      <c r="L19" s="34">
        <v>1000</v>
      </c>
      <c r="M19" s="34">
        <v>1000</v>
      </c>
      <c r="N19" s="34">
        <v>1000</v>
      </c>
    </row>
    <row r="20" spans="1:14">
      <c r="A20" s="33"/>
      <c r="B20" s="33"/>
      <c r="C20" s="33"/>
      <c r="D20" s="33"/>
      <c r="E20" s="33"/>
      <c r="F20" s="33" t="s">
        <v>17</v>
      </c>
      <c r="G20" s="34">
        <v>8000</v>
      </c>
      <c r="H20" s="34">
        <v>8000</v>
      </c>
      <c r="I20" s="34">
        <v>8000</v>
      </c>
      <c r="J20" s="34">
        <v>2593</v>
      </c>
      <c r="K20" s="34">
        <v>8000</v>
      </c>
      <c r="L20" s="34">
        <v>8000</v>
      </c>
      <c r="M20" s="34">
        <v>8000</v>
      </c>
      <c r="N20" s="34">
        <v>8000</v>
      </c>
    </row>
    <row r="21" spans="1:14">
      <c r="A21" s="33"/>
      <c r="B21" s="33"/>
      <c r="C21" s="33"/>
      <c r="D21" s="33"/>
      <c r="E21" s="33"/>
      <c r="F21" s="33" t="s">
        <v>153</v>
      </c>
      <c r="M21" s="34"/>
      <c r="N21" s="34"/>
    </row>
    <row r="22" spans="1:14">
      <c r="A22" s="33"/>
      <c r="B22" s="33"/>
      <c r="C22" s="33"/>
      <c r="D22" s="33"/>
      <c r="E22" s="33"/>
      <c r="F22" s="33" t="s">
        <v>18</v>
      </c>
      <c r="G22" s="34">
        <v>11000</v>
      </c>
      <c r="H22" s="34">
        <v>11000</v>
      </c>
      <c r="I22" s="34">
        <v>11000</v>
      </c>
      <c r="J22" s="34">
        <v>0</v>
      </c>
      <c r="K22" s="34">
        <v>11000</v>
      </c>
      <c r="L22" s="34">
        <v>11000</v>
      </c>
      <c r="M22" s="34">
        <v>11000</v>
      </c>
      <c r="N22" s="34">
        <v>11000</v>
      </c>
    </row>
    <row r="23" spans="1:14">
      <c r="A23" s="33"/>
      <c r="B23" s="33"/>
      <c r="C23" s="33"/>
      <c r="D23" s="33"/>
      <c r="E23" s="33"/>
      <c r="F23" s="33" t="s">
        <v>19</v>
      </c>
      <c r="G23" s="34">
        <v>7500</v>
      </c>
      <c r="H23" s="34">
        <v>7500</v>
      </c>
      <c r="I23" s="34">
        <v>7500</v>
      </c>
      <c r="J23" s="34">
        <v>7049.71</v>
      </c>
      <c r="K23" s="34">
        <v>7500</v>
      </c>
      <c r="L23" s="34">
        <v>7500</v>
      </c>
      <c r="M23" s="34">
        <v>7500</v>
      </c>
      <c r="N23" s="34">
        <v>7500</v>
      </c>
    </row>
    <row r="24" spans="1:14">
      <c r="A24" s="33"/>
      <c r="B24" s="33"/>
      <c r="C24" s="33"/>
      <c r="D24" s="33"/>
      <c r="E24" s="33"/>
      <c r="F24" s="33" t="s">
        <v>147</v>
      </c>
      <c r="M24" s="34"/>
      <c r="N24" s="34"/>
    </row>
    <row r="25" spans="1:14">
      <c r="A25" s="33"/>
      <c r="B25" s="33"/>
      <c r="C25" s="33"/>
      <c r="D25" s="33"/>
      <c r="E25" s="33"/>
      <c r="F25" s="33" t="s">
        <v>162</v>
      </c>
      <c r="J25" s="34">
        <v>2282.75</v>
      </c>
      <c r="M25" s="34"/>
      <c r="N25" s="34"/>
    </row>
    <row r="26" spans="1:14">
      <c r="A26" s="33"/>
      <c r="B26" s="33"/>
      <c r="C26" s="33"/>
      <c r="D26" s="33"/>
      <c r="E26" s="33" t="s">
        <v>20</v>
      </c>
      <c r="F26" s="33"/>
      <c r="G26" s="40">
        <f t="shared" ref="G26:I26" si="0">SUM(G7:G24)</f>
        <v>150800</v>
      </c>
      <c r="H26" s="40">
        <f t="shared" si="0"/>
        <v>150800</v>
      </c>
      <c r="I26" s="40">
        <f t="shared" si="0"/>
        <v>150800</v>
      </c>
      <c r="J26" s="40">
        <f>SUM(J7:J25)</f>
        <v>131694.29</v>
      </c>
      <c r="K26" s="40">
        <f>SUM(K7:K24)</f>
        <v>150800</v>
      </c>
      <c r="L26" s="40">
        <f>SUM(L7:L24)</f>
        <v>150800</v>
      </c>
      <c r="M26" s="40">
        <f>SUM(M7:M24)</f>
        <v>165800</v>
      </c>
      <c r="N26" s="40">
        <f>SUM(N7:N24)</f>
        <v>170800</v>
      </c>
    </row>
    <row r="27" spans="1:14">
      <c r="A27" s="33"/>
      <c r="B27" s="33" t="s">
        <v>21</v>
      </c>
      <c r="C27" s="33"/>
      <c r="E27" s="33"/>
      <c r="F27" s="33"/>
      <c r="M27" s="34"/>
      <c r="N27" s="34"/>
    </row>
    <row r="28" spans="1:14">
      <c r="A28" s="33"/>
      <c r="B28" s="33"/>
      <c r="C28" s="33"/>
      <c r="D28" s="33"/>
      <c r="E28" s="33" t="s">
        <v>22</v>
      </c>
      <c r="F28" s="33"/>
      <c r="M28" s="34"/>
      <c r="N28" s="34"/>
    </row>
    <row r="29" spans="1:14">
      <c r="A29" s="33"/>
      <c r="B29" s="33"/>
      <c r="C29" s="33"/>
      <c r="D29" s="33"/>
      <c r="E29" s="33"/>
      <c r="F29" s="33" t="s">
        <v>23</v>
      </c>
      <c r="G29" s="34">
        <v>9600</v>
      </c>
      <c r="H29" s="34">
        <v>9600</v>
      </c>
      <c r="I29" s="34">
        <v>9600</v>
      </c>
      <c r="J29" s="34">
        <v>7200</v>
      </c>
      <c r="K29" s="34">
        <v>16416</v>
      </c>
      <c r="L29" s="34">
        <v>16416</v>
      </c>
      <c r="M29" s="34">
        <v>16416</v>
      </c>
      <c r="N29" s="34">
        <v>16416</v>
      </c>
    </row>
    <row r="30" spans="1:14">
      <c r="A30" s="33"/>
      <c r="B30" s="33"/>
      <c r="C30" s="33"/>
      <c r="D30" s="33"/>
      <c r="E30" s="33"/>
      <c r="F30" s="33" t="s">
        <v>24</v>
      </c>
      <c r="G30" s="41" t="s">
        <v>148</v>
      </c>
      <c r="H30" s="41" t="s">
        <v>148</v>
      </c>
      <c r="I30" s="41" t="s">
        <v>148</v>
      </c>
      <c r="J30" s="41" t="s">
        <v>148</v>
      </c>
      <c r="K30" s="41" t="s">
        <v>148</v>
      </c>
      <c r="L30" s="41" t="s">
        <v>148</v>
      </c>
      <c r="M30" s="41" t="s">
        <v>148</v>
      </c>
      <c r="N30" s="41" t="s">
        <v>148</v>
      </c>
    </row>
    <row r="31" spans="1:14">
      <c r="A31" s="33"/>
      <c r="B31" s="33"/>
      <c r="C31" s="33"/>
      <c r="D31" s="33"/>
      <c r="E31" s="33"/>
      <c r="F31" s="33" t="s">
        <v>25</v>
      </c>
      <c r="G31" s="34">
        <v>4000</v>
      </c>
      <c r="H31" s="34">
        <v>4000</v>
      </c>
      <c r="I31" s="34">
        <v>4000</v>
      </c>
      <c r="J31" s="34">
        <v>3000.01</v>
      </c>
      <c r="K31" s="34">
        <v>4000</v>
      </c>
      <c r="L31" s="34">
        <v>4000</v>
      </c>
      <c r="M31" s="34">
        <v>4000</v>
      </c>
      <c r="N31" s="34">
        <v>4000</v>
      </c>
    </row>
    <row r="32" spans="1:14">
      <c r="A32" s="33"/>
      <c r="B32" s="33"/>
      <c r="C32" s="33"/>
      <c r="D32" s="33"/>
      <c r="E32" s="33"/>
      <c r="F32" s="33" t="s">
        <v>26</v>
      </c>
      <c r="G32" s="34">
        <v>6725</v>
      </c>
      <c r="H32" s="34">
        <v>6725</v>
      </c>
      <c r="I32" s="34">
        <v>6725</v>
      </c>
      <c r="J32" s="34">
        <v>1638</v>
      </c>
      <c r="K32" s="34">
        <v>6725</v>
      </c>
      <c r="L32" s="34">
        <v>6725</v>
      </c>
      <c r="M32" s="34">
        <v>6725</v>
      </c>
      <c r="N32" s="34">
        <v>6725</v>
      </c>
    </row>
    <row r="33" spans="1:15">
      <c r="A33" s="33"/>
      <c r="B33" s="33"/>
      <c r="C33" s="33"/>
      <c r="D33" s="33"/>
      <c r="E33" s="33"/>
      <c r="F33" s="33" t="s">
        <v>27</v>
      </c>
      <c r="G33" s="34">
        <v>2600</v>
      </c>
      <c r="H33" s="34">
        <v>2600</v>
      </c>
      <c r="I33" s="34">
        <v>2600</v>
      </c>
      <c r="J33" s="34">
        <v>726.8</v>
      </c>
      <c r="K33" s="34">
        <v>1500</v>
      </c>
      <c r="L33" s="34">
        <v>1500</v>
      </c>
      <c r="M33" s="34">
        <v>1500</v>
      </c>
      <c r="N33" s="34">
        <v>1500</v>
      </c>
    </row>
    <row r="34" spans="1:15">
      <c r="A34" s="33"/>
      <c r="B34" s="33"/>
      <c r="C34" s="33"/>
      <c r="D34" s="33"/>
      <c r="E34" s="33"/>
      <c r="F34" s="33" t="s">
        <v>161</v>
      </c>
      <c r="J34" s="34">
        <v>2165.69</v>
      </c>
      <c r="M34" s="34"/>
      <c r="N34" s="34"/>
    </row>
    <row r="35" spans="1:15">
      <c r="A35" s="33"/>
      <c r="B35" s="33"/>
      <c r="C35" s="33"/>
      <c r="D35" s="33"/>
      <c r="E35" s="33"/>
      <c r="F35" s="33" t="s">
        <v>28</v>
      </c>
      <c r="G35" s="34">
        <v>700</v>
      </c>
      <c r="H35" s="34">
        <v>700</v>
      </c>
      <c r="I35" s="34">
        <v>700</v>
      </c>
      <c r="J35" s="34">
        <v>0</v>
      </c>
      <c r="K35" s="34">
        <v>700</v>
      </c>
      <c r="L35" s="34">
        <v>700</v>
      </c>
      <c r="M35" s="34">
        <v>700</v>
      </c>
      <c r="N35" s="34">
        <v>2000</v>
      </c>
      <c r="O35" s="34"/>
    </row>
    <row r="36" spans="1:15">
      <c r="A36" s="33"/>
      <c r="B36" s="33"/>
      <c r="C36" s="33"/>
      <c r="D36" s="33"/>
      <c r="E36" s="33"/>
      <c r="F36" s="33" t="s">
        <v>29</v>
      </c>
      <c r="G36" s="34">
        <v>7020</v>
      </c>
      <c r="H36" s="34">
        <v>7020</v>
      </c>
      <c r="I36" s="34">
        <v>7020</v>
      </c>
      <c r="J36" s="34">
        <v>5265</v>
      </c>
      <c r="K36" s="34">
        <v>12020</v>
      </c>
      <c r="L36" s="34">
        <v>12020</v>
      </c>
      <c r="M36" s="34">
        <v>12020</v>
      </c>
      <c r="N36" s="34">
        <v>12020</v>
      </c>
    </row>
    <row r="37" spans="1:15">
      <c r="A37" s="33"/>
      <c r="B37" s="33"/>
      <c r="C37" s="33"/>
      <c r="D37" s="33"/>
      <c r="E37" s="33"/>
      <c r="F37" s="33" t="s">
        <v>30</v>
      </c>
      <c r="G37" s="34">
        <v>750</v>
      </c>
      <c r="H37" s="34">
        <v>750</v>
      </c>
      <c r="I37" s="34">
        <v>750</v>
      </c>
      <c r="J37" s="34">
        <v>0</v>
      </c>
      <c r="K37" s="34">
        <v>750</v>
      </c>
      <c r="L37" s="34">
        <v>750</v>
      </c>
      <c r="M37" s="34">
        <v>750</v>
      </c>
      <c r="N37" s="34">
        <v>750</v>
      </c>
    </row>
    <row r="38" spans="1:15">
      <c r="A38" s="33"/>
      <c r="B38" s="33"/>
      <c r="C38" s="33"/>
      <c r="D38" s="33"/>
      <c r="E38" s="33"/>
      <c r="F38" s="33" t="s">
        <v>31</v>
      </c>
      <c r="G38" s="34">
        <v>2900</v>
      </c>
      <c r="H38" s="34">
        <v>2900</v>
      </c>
      <c r="I38" s="34">
        <v>2900</v>
      </c>
      <c r="J38" s="34">
        <v>1770.2</v>
      </c>
      <c r="K38" s="34">
        <v>1500</v>
      </c>
      <c r="L38" s="34">
        <v>1500</v>
      </c>
      <c r="M38" s="34">
        <v>1500</v>
      </c>
      <c r="N38" s="34">
        <v>1500</v>
      </c>
    </row>
    <row r="39" spans="1:15">
      <c r="A39" s="33"/>
      <c r="B39" s="33"/>
      <c r="C39" s="33"/>
      <c r="D39" s="33"/>
      <c r="E39" s="33"/>
      <c r="F39" s="33" t="s">
        <v>32</v>
      </c>
      <c r="G39" s="34">
        <v>100</v>
      </c>
      <c r="H39" s="34">
        <v>100</v>
      </c>
      <c r="I39" s="34">
        <v>100</v>
      </c>
      <c r="J39" s="34">
        <v>0</v>
      </c>
      <c r="K39" s="34">
        <v>100</v>
      </c>
      <c r="L39" s="34">
        <v>100</v>
      </c>
      <c r="M39" s="34">
        <v>100</v>
      </c>
      <c r="N39" s="34">
        <v>100</v>
      </c>
    </row>
    <row r="40" spans="1:15">
      <c r="A40" s="33"/>
      <c r="B40" s="33"/>
      <c r="C40" s="33"/>
      <c r="D40" s="33"/>
      <c r="E40" s="33"/>
      <c r="F40" s="33" t="s">
        <v>33</v>
      </c>
      <c r="G40" s="34">
        <v>5500</v>
      </c>
      <c r="H40" s="34">
        <v>5500</v>
      </c>
      <c r="I40" s="34">
        <v>5500</v>
      </c>
      <c r="J40" s="34">
        <v>5400.05</v>
      </c>
      <c r="K40" s="34">
        <v>5500</v>
      </c>
      <c r="L40" s="34">
        <v>5500</v>
      </c>
      <c r="M40" s="34">
        <v>5500</v>
      </c>
      <c r="N40" s="34">
        <v>0</v>
      </c>
      <c r="O40" s="34"/>
    </row>
    <row r="41" spans="1:15">
      <c r="A41" s="33"/>
      <c r="B41" s="33"/>
      <c r="C41" s="33"/>
      <c r="D41" s="33"/>
      <c r="E41" s="33"/>
      <c r="F41" s="33" t="s">
        <v>34</v>
      </c>
      <c r="G41" s="34">
        <v>1000</v>
      </c>
      <c r="H41" s="34">
        <v>2000</v>
      </c>
      <c r="I41" s="34">
        <v>2000</v>
      </c>
      <c r="J41" s="34">
        <v>1147.42</v>
      </c>
      <c r="K41" s="34">
        <v>2000</v>
      </c>
      <c r="L41" s="34">
        <v>2000</v>
      </c>
      <c r="M41" s="34">
        <v>2000</v>
      </c>
      <c r="N41" s="34">
        <v>2000</v>
      </c>
      <c r="O41" s="34"/>
    </row>
    <row r="42" spans="1:15">
      <c r="A42" s="33"/>
      <c r="B42" s="33"/>
      <c r="C42" s="33"/>
      <c r="D42" s="33"/>
      <c r="E42" s="33"/>
      <c r="F42" s="33" t="s">
        <v>165</v>
      </c>
      <c r="I42" s="34">
        <v>0</v>
      </c>
      <c r="K42" s="34">
        <v>6000</v>
      </c>
      <c r="L42" s="34">
        <v>6000</v>
      </c>
      <c r="M42" s="34">
        <v>6000</v>
      </c>
      <c r="N42" s="34">
        <v>0</v>
      </c>
      <c r="O42" s="34"/>
    </row>
    <row r="43" spans="1:15">
      <c r="A43" s="33"/>
      <c r="B43" s="33"/>
      <c r="C43" s="33"/>
      <c r="D43" s="33"/>
      <c r="E43" s="33"/>
      <c r="F43" s="33" t="s">
        <v>35</v>
      </c>
      <c r="G43" s="34">
        <v>4100</v>
      </c>
      <c r="H43" s="34">
        <v>4100</v>
      </c>
      <c r="I43" s="34">
        <v>4100</v>
      </c>
      <c r="J43" s="34">
        <v>3941.21</v>
      </c>
      <c r="K43" s="34">
        <v>4100</v>
      </c>
      <c r="L43" s="34">
        <v>4100</v>
      </c>
      <c r="M43" s="34">
        <v>4100</v>
      </c>
      <c r="N43" s="34">
        <v>4100</v>
      </c>
    </row>
    <row r="44" spans="1:15">
      <c r="A44" s="33"/>
      <c r="B44" s="33"/>
      <c r="C44" s="33"/>
      <c r="D44" s="33"/>
      <c r="E44" s="33"/>
      <c r="F44" s="33" t="s">
        <v>36</v>
      </c>
      <c r="G44" s="34">
        <v>250</v>
      </c>
      <c r="H44" s="34">
        <v>250</v>
      </c>
      <c r="I44" s="34">
        <v>250</v>
      </c>
      <c r="J44" s="34">
        <v>250</v>
      </c>
      <c r="K44" s="34">
        <v>250</v>
      </c>
      <c r="L44" s="34">
        <v>250</v>
      </c>
      <c r="M44" s="34">
        <v>250</v>
      </c>
      <c r="N44" s="34">
        <v>250</v>
      </c>
    </row>
    <row r="45" spans="1:15">
      <c r="A45" s="33"/>
      <c r="B45" s="33"/>
      <c r="C45" s="33"/>
      <c r="D45" s="33"/>
      <c r="E45" s="33"/>
      <c r="F45" s="33" t="s">
        <v>37</v>
      </c>
      <c r="G45" s="34">
        <v>700</v>
      </c>
      <c r="H45" s="34">
        <v>700</v>
      </c>
      <c r="I45" s="34">
        <v>700</v>
      </c>
      <c r="J45" s="34">
        <v>54.68</v>
      </c>
      <c r="K45" s="34">
        <v>700</v>
      </c>
      <c r="L45" s="34">
        <v>700</v>
      </c>
      <c r="M45" s="34">
        <v>700</v>
      </c>
      <c r="N45" s="34">
        <v>700</v>
      </c>
    </row>
    <row r="46" spans="1:15">
      <c r="A46" s="33"/>
      <c r="B46" s="33"/>
      <c r="C46" s="33"/>
      <c r="D46" s="33"/>
      <c r="E46" s="33"/>
      <c r="F46" s="33" t="s">
        <v>38</v>
      </c>
      <c r="G46" s="34">
        <v>6600</v>
      </c>
      <c r="H46" s="34">
        <v>6600</v>
      </c>
      <c r="I46" s="34">
        <v>6600</v>
      </c>
      <c r="J46" s="34">
        <v>5366.83</v>
      </c>
      <c r="K46" s="34">
        <v>6600</v>
      </c>
      <c r="L46" s="34">
        <v>6600</v>
      </c>
      <c r="M46" s="34">
        <v>6600</v>
      </c>
      <c r="N46" s="34">
        <v>7600</v>
      </c>
      <c r="O46" s="34"/>
    </row>
    <row r="47" spans="1:15">
      <c r="A47" s="33"/>
      <c r="B47" s="33"/>
      <c r="C47" s="33"/>
      <c r="D47" s="33"/>
      <c r="E47" s="33"/>
      <c r="F47" s="33" t="s">
        <v>39</v>
      </c>
      <c r="G47" s="34">
        <v>6000</v>
      </c>
      <c r="H47" s="34">
        <v>6000</v>
      </c>
      <c r="I47" s="34">
        <v>6000</v>
      </c>
      <c r="J47" s="34">
        <v>2912.82</v>
      </c>
      <c r="K47" s="34">
        <v>4000</v>
      </c>
      <c r="L47" s="34">
        <v>4000</v>
      </c>
      <c r="M47" s="34">
        <v>4000</v>
      </c>
      <c r="N47" s="34">
        <v>4000</v>
      </c>
    </row>
    <row r="48" spans="1:15">
      <c r="A48" s="33"/>
      <c r="B48" s="33"/>
      <c r="C48" s="33"/>
      <c r="D48" s="33"/>
      <c r="E48" s="33"/>
      <c r="F48" s="33" t="s">
        <v>157</v>
      </c>
      <c r="M48" s="34"/>
      <c r="N48" s="34"/>
    </row>
    <row r="49" spans="1:15">
      <c r="A49" s="33"/>
      <c r="B49" s="33"/>
      <c r="C49" s="33"/>
      <c r="D49" s="33"/>
      <c r="E49" s="33"/>
      <c r="F49" s="33" t="s">
        <v>40</v>
      </c>
      <c r="G49" s="34">
        <v>8000</v>
      </c>
      <c r="H49" s="34">
        <v>8000</v>
      </c>
      <c r="I49" s="34">
        <v>8000</v>
      </c>
      <c r="J49" s="34">
        <v>5250.33</v>
      </c>
      <c r="K49" s="34">
        <v>8000</v>
      </c>
      <c r="L49" s="34">
        <v>8000</v>
      </c>
      <c r="M49" s="34">
        <v>8000</v>
      </c>
      <c r="N49" s="34">
        <v>8000</v>
      </c>
    </row>
    <row r="50" spans="1:15">
      <c r="A50" s="33"/>
      <c r="B50" s="33"/>
      <c r="C50" s="33"/>
      <c r="D50" s="33"/>
      <c r="E50" s="33"/>
      <c r="F50" s="33" t="s">
        <v>159</v>
      </c>
      <c r="G50" s="34">
        <v>0</v>
      </c>
      <c r="H50" s="34">
        <v>0</v>
      </c>
      <c r="I50" s="34">
        <v>480</v>
      </c>
      <c r="J50" s="34">
        <v>320</v>
      </c>
      <c r="K50" s="34">
        <v>480</v>
      </c>
      <c r="L50" s="34">
        <v>480</v>
      </c>
      <c r="M50" s="34">
        <v>480</v>
      </c>
      <c r="N50" s="34">
        <v>480</v>
      </c>
    </row>
    <row r="51" spans="1:15">
      <c r="A51" s="33"/>
      <c r="B51" s="33"/>
      <c r="C51" s="33"/>
      <c r="D51" s="33"/>
      <c r="E51" s="33"/>
      <c r="F51" s="33" t="s">
        <v>41</v>
      </c>
      <c r="G51" s="34">
        <v>5000</v>
      </c>
      <c r="H51" s="34">
        <v>5000</v>
      </c>
      <c r="I51" s="34">
        <v>2000</v>
      </c>
      <c r="J51" s="34">
        <v>0</v>
      </c>
      <c r="K51" s="34">
        <v>500</v>
      </c>
      <c r="L51" s="34">
        <v>500</v>
      </c>
      <c r="M51" s="34">
        <v>500</v>
      </c>
      <c r="N51" s="34">
        <v>500</v>
      </c>
    </row>
    <row r="52" spans="1:15">
      <c r="A52" s="33"/>
      <c r="B52" s="33"/>
      <c r="C52" s="33"/>
      <c r="D52" s="33"/>
      <c r="E52" s="33"/>
      <c r="F52" s="33" t="s">
        <v>42</v>
      </c>
      <c r="G52" s="34">
        <v>8000</v>
      </c>
      <c r="H52" s="34">
        <v>8000</v>
      </c>
      <c r="I52" s="34">
        <v>8000</v>
      </c>
      <c r="J52" s="34">
        <v>5751.45</v>
      </c>
      <c r="K52" s="34">
        <v>6596</v>
      </c>
      <c r="L52" s="34">
        <v>6596</v>
      </c>
      <c r="M52" s="34">
        <v>6596</v>
      </c>
      <c r="N52" s="34">
        <v>6596</v>
      </c>
    </row>
    <row r="53" spans="1:15">
      <c r="A53" s="33"/>
      <c r="B53" s="33"/>
      <c r="C53" s="33"/>
      <c r="D53" s="33"/>
      <c r="E53" s="33"/>
      <c r="F53" s="33" t="s">
        <v>43</v>
      </c>
      <c r="G53" s="34">
        <v>3600</v>
      </c>
      <c r="H53" s="34">
        <v>3600</v>
      </c>
      <c r="I53" s="34">
        <v>3600</v>
      </c>
      <c r="J53" s="34">
        <v>1323.16</v>
      </c>
      <c r="K53" s="34">
        <v>2400</v>
      </c>
      <c r="L53" s="34">
        <v>2400</v>
      </c>
      <c r="M53" s="34">
        <v>2400</v>
      </c>
      <c r="N53" s="34">
        <v>2400</v>
      </c>
    </row>
    <row r="54" spans="1:15">
      <c r="A54" s="33"/>
      <c r="B54" s="33"/>
      <c r="C54" s="33"/>
      <c r="D54" s="33"/>
      <c r="E54" s="33"/>
      <c r="F54" s="33" t="s">
        <v>44</v>
      </c>
      <c r="G54" s="34">
        <v>22900</v>
      </c>
      <c r="H54" s="34">
        <v>22900</v>
      </c>
      <c r="I54" s="34">
        <v>22900</v>
      </c>
      <c r="J54" s="34">
        <v>22508.19</v>
      </c>
      <c r="K54" s="34">
        <v>22900</v>
      </c>
      <c r="L54" s="34">
        <v>22900</v>
      </c>
      <c r="M54" s="34">
        <v>23203</v>
      </c>
      <c r="N54" s="34">
        <v>23203</v>
      </c>
    </row>
    <row r="55" spans="1:15">
      <c r="A55" s="33"/>
      <c r="B55" s="33"/>
      <c r="C55" s="33"/>
      <c r="D55" s="33"/>
      <c r="E55" s="33"/>
      <c r="F55" s="33" t="s">
        <v>45</v>
      </c>
      <c r="G55" s="34">
        <v>700</v>
      </c>
      <c r="H55" s="34">
        <v>700</v>
      </c>
      <c r="I55" s="34">
        <v>700</v>
      </c>
      <c r="J55" s="34">
        <v>0</v>
      </c>
      <c r="K55" s="34">
        <v>700</v>
      </c>
      <c r="L55" s="34">
        <v>700</v>
      </c>
      <c r="M55" s="34">
        <v>700</v>
      </c>
      <c r="N55" s="34">
        <v>700</v>
      </c>
    </row>
    <row r="56" spans="1:15">
      <c r="A56" s="33"/>
      <c r="B56" s="33"/>
      <c r="C56" s="33"/>
      <c r="D56" s="33"/>
      <c r="E56" s="33"/>
      <c r="F56" s="33" t="s">
        <v>141</v>
      </c>
      <c r="G56" s="34">
        <v>5000</v>
      </c>
      <c r="H56" s="34">
        <v>5000</v>
      </c>
      <c r="I56" s="34">
        <v>5000</v>
      </c>
      <c r="J56" s="34">
        <v>1422.5</v>
      </c>
      <c r="K56" s="34">
        <v>0</v>
      </c>
      <c r="L56" s="34">
        <v>0</v>
      </c>
      <c r="M56" s="34">
        <v>0</v>
      </c>
      <c r="N56" s="34">
        <v>0</v>
      </c>
    </row>
    <row r="57" spans="1:15">
      <c r="A57" s="33"/>
      <c r="B57" s="33"/>
      <c r="C57" s="33"/>
      <c r="D57" s="33"/>
      <c r="E57" s="33"/>
      <c r="F57" s="33" t="s">
        <v>46</v>
      </c>
      <c r="G57" s="34">
        <v>8654.08</v>
      </c>
      <c r="H57" s="34">
        <v>3654.08</v>
      </c>
      <c r="I57" s="34">
        <v>3654.08</v>
      </c>
      <c r="J57" s="34">
        <v>0</v>
      </c>
      <c r="K57" s="34">
        <v>4270</v>
      </c>
      <c r="L57" s="34">
        <v>4270</v>
      </c>
      <c r="M57" s="34">
        <v>2860</v>
      </c>
      <c r="N57" s="34">
        <v>12769</v>
      </c>
      <c r="O57" s="34"/>
    </row>
    <row r="58" spans="1:15">
      <c r="A58" s="33"/>
      <c r="B58" s="33"/>
      <c r="C58" s="33"/>
      <c r="D58" s="33"/>
      <c r="E58" s="33"/>
      <c r="F58" s="33" t="s">
        <v>156</v>
      </c>
      <c r="G58" s="34">
        <v>300</v>
      </c>
      <c r="H58" s="34">
        <v>300</v>
      </c>
      <c r="I58" s="34">
        <v>300</v>
      </c>
      <c r="J58" s="34">
        <v>300</v>
      </c>
      <c r="K58" s="34">
        <v>500</v>
      </c>
      <c r="L58" s="34">
        <v>500</v>
      </c>
      <c r="M58" s="34">
        <v>500</v>
      </c>
      <c r="N58" s="34">
        <v>500</v>
      </c>
    </row>
    <row r="59" spans="1:15">
      <c r="A59" s="33"/>
      <c r="B59" s="33"/>
      <c r="C59" s="33"/>
      <c r="D59" s="33"/>
      <c r="E59" s="33"/>
      <c r="F59" s="33" t="s">
        <v>163</v>
      </c>
      <c r="I59" s="34">
        <v>0</v>
      </c>
      <c r="J59" s="34">
        <v>445.26</v>
      </c>
      <c r="K59" s="34">
        <v>300</v>
      </c>
      <c r="L59" s="34">
        <v>300</v>
      </c>
      <c r="M59" s="34">
        <v>300</v>
      </c>
      <c r="N59" s="34">
        <v>300</v>
      </c>
    </row>
    <row r="60" spans="1:15">
      <c r="A60" s="33"/>
      <c r="B60" s="33"/>
      <c r="C60" s="33"/>
      <c r="D60" s="33"/>
      <c r="E60" s="33"/>
      <c r="F60" s="33" t="s">
        <v>47</v>
      </c>
      <c r="G60" s="34">
        <v>2200</v>
      </c>
      <c r="H60" s="34">
        <v>2200</v>
      </c>
      <c r="I60" s="34">
        <v>2200</v>
      </c>
      <c r="J60" s="34">
        <v>1650.01</v>
      </c>
      <c r="K60" s="34">
        <v>2200</v>
      </c>
      <c r="L60" s="34">
        <v>2200</v>
      </c>
      <c r="M60" s="34">
        <v>2200</v>
      </c>
      <c r="N60" s="34">
        <v>4000</v>
      </c>
      <c r="O60" s="34"/>
    </row>
    <row r="61" spans="1:15">
      <c r="A61" s="33"/>
      <c r="B61" s="33"/>
      <c r="C61" s="33"/>
      <c r="D61" s="33"/>
      <c r="E61" s="33"/>
      <c r="F61" s="33" t="s">
        <v>48</v>
      </c>
      <c r="G61" s="34">
        <v>1900</v>
      </c>
      <c r="H61" s="34">
        <v>1900</v>
      </c>
      <c r="I61" s="34">
        <v>1900</v>
      </c>
      <c r="J61" s="34">
        <v>826.62</v>
      </c>
      <c r="K61" s="34">
        <v>1000</v>
      </c>
      <c r="L61" s="34">
        <v>1000</v>
      </c>
      <c r="M61" s="34">
        <v>1000</v>
      </c>
      <c r="N61" s="34">
        <v>1000</v>
      </c>
    </row>
    <row r="62" spans="1:15">
      <c r="A62" s="33"/>
      <c r="B62" s="33"/>
      <c r="C62" s="33"/>
      <c r="D62" s="33"/>
      <c r="E62" s="33"/>
      <c r="F62" s="33" t="s">
        <v>140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</row>
    <row r="63" spans="1:15">
      <c r="A63" s="33"/>
      <c r="B63" s="33"/>
      <c r="C63" s="33"/>
      <c r="D63" s="33"/>
      <c r="E63" s="33"/>
      <c r="F63" s="33" t="s">
        <v>142</v>
      </c>
      <c r="M63" s="34"/>
      <c r="N63" s="34"/>
    </row>
    <row r="64" spans="1:15">
      <c r="A64" s="33"/>
      <c r="B64" s="33"/>
      <c r="C64" s="33"/>
      <c r="D64" s="33"/>
      <c r="E64" s="33"/>
      <c r="F64" s="33" t="s">
        <v>49</v>
      </c>
      <c r="G64" s="34">
        <v>35</v>
      </c>
      <c r="H64" s="34">
        <v>35</v>
      </c>
      <c r="I64" s="34">
        <v>35</v>
      </c>
      <c r="J64" s="34">
        <v>0</v>
      </c>
      <c r="K64" s="34">
        <v>35</v>
      </c>
      <c r="L64" s="34">
        <v>35</v>
      </c>
      <c r="M64" s="34">
        <v>35</v>
      </c>
      <c r="N64" s="34">
        <v>35</v>
      </c>
    </row>
    <row r="65" spans="1:15">
      <c r="A65" s="33"/>
      <c r="B65" s="33"/>
      <c r="C65" s="33"/>
      <c r="D65" s="33"/>
      <c r="E65" s="33"/>
      <c r="F65" s="33" t="s">
        <v>164</v>
      </c>
      <c r="M65" s="34">
        <v>15000</v>
      </c>
      <c r="N65" s="34">
        <v>32500</v>
      </c>
      <c r="O65" s="34"/>
    </row>
    <row r="66" spans="1:15">
      <c r="A66" s="33"/>
      <c r="B66" s="33"/>
      <c r="C66" s="33"/>
      <c r="D66" s="33"/>
      <c r="E66" s="33"/>
      <c r="F66" s="33" t="s">
        <v>50</v>
      </c>
      <c r="G66" s="34">
        <v>45000</v>
      </c>
      <c r="H66" s="34">
        <v>45000</v>
      </c>
      <c r="I66" s="34">
        <v>45000</v>
      </c>
      <c r="J66" s="34">
        <v>31153.86</v>
      </c>
      <c r="K66" s="34">
        <v>45000</v>
      </c>
      <c r="L66" s="34">
        <v>45000</v>
      </c>
      <c r="M66" s="34">
        <v>45000</v>
      </c>
      <c r="N66" s="34">
        <v>50000</v>
      </c>
      <c r="O66" s="34"/>
    </row>
    <row r="67" spans="1:15">
      <c r="A67" s="33"/>
      <c r="B67" s="33"/>
      <c r="C67" s="33"/>
      <c r="D67" s="33"/>
      <c r="E67" s="33"/>
      <c r="F67" s="33" t="s">
        <v>51</v>
      </c>
      <c r="G67" s="34">
        <v>300</v>
      </c>
      <c r="H67" s="34">
        <v>300</v>
      </c>
      <c r="I67" s="34">
        <v>300</v>
      </c>
      <c r="J67" s="34">
        <v>0</v>
      </c>
      <c r="K67" s="34">
        <v>300</v>
      </c>
      <c r="L67" s="34">
        <v>300</v>
      </c>
      <c r="M67" s="34">
        <v>1300</v>
      </c>
      <c r="N67" s="34">
        <v>1300</v>
      </c>
    </row>
    <row r="68" spans="1:15">
      <c r="A68" s="33"/>
      <c r="B68" s="33"/>
      <c r="C68" s="33"/>
      <c r="D68" s="33"/>
      <c r="E68" s="33"/>
      <c r="F68" s="33" t="s">
        <v>52</v>
      </c>
      <c r="M68" s="34"/>
      <c r="N68" s="34"/>
    </row>
    <row r="69" spans="1:15">
      <c r="A69" s="33"/>
      <c r="B69" s="33"/>
      <c r="C69" s="33"/>
      <c r="D69" s="33"/>
      <c r="E69" s="33"/>
      <c r="F69" s="33" t="s">
        <v>53</v>
      </c>
      <c r="G69" s="34">
        <v>6121</v>
      </c>
      <c r="H69" s="34">
        <v>6121</v>
      </c>
      <c r="I69" s="34">
        <v>10716</v>
      </c>
      <c r="J69" s="34">
        <v>10238.35</v>
      </c>
      <c r="K69" s="34">
        <v>6195</v>
      </c>
      <c r="L69" s="34">
        <v>6195</v>
      </c>
      <c r="M69" s="34">
        <v>6195</v>
      </c>
      <c r="N69" s="34">
        <v>6195</v>
      </c>
    </row>
    <row r="70" spans="1:15">
      <c r="A70" s="33"/>
      <c r="B70" s="33"/>
      <c r="C70" s="33"/>
      <c r="D70" s="33"/>
      <c r="E70" s="33"/>
      <c r="F70" s="33" t="s">
        <v>54</v>
      </c>
      <c r="G70" s="34">
        <v>7200</v>
      </c>
      <c r="H70" s="34">
        <v>7200</v>
      </c>
      <c r="I70" s="34">
        <v>7200</v>
      </c>
      <c r="J70" s="34">
        <v>3800.07</v>
      </c>
      <c r="K70" s="34">
        <v>4000</v>
      </c>
      <c r="L70" s="34">
        <v>4000</v>
      </c>
      <c r="M70" s="34">
        <v>4000</v>
      </c>
      <c r="N70" s="34">
        <v>4000</v>
      </c>
    </row>
    <row r="71" spans="1:15">
      <c r="A71" s="33"/>
      <c r="B71" s="33"/>
      <c r="C71" s="33"/>
      <c r="D71" s="33"/>
      <c r="E71" s="33"/>
      <c r="F71" s="33" t="s">
        <v>55</v>
      </c>
      <c r="G71" s="34">
        <v>277</v>
      </c>
      <c r="H71" s="34">
        <v>277</v>
      </c>
      <c r="I71" s="34">
        <v>277</v>
      </c>
      <c r="J71" s="34">
        <v>0</v>
      </c>
      <c r="K71" s="34">
        <v>277</v>
      </c>
      <c r="L71" s="34">
        <v>277</v>
      </c>
      <c r="M71" s="34">
        <v>277</v>
      </c>
      <c r="N71" s="34">
        <v>277</v>
      </c>
    </row>
    <row r="72" spans="1:15">
      <c r="A72" s="33"/>
      <c r="B72" s="33"/>
      <c r="C72" s="33"/>
      <c r="D72" s="33"/>
      <c r="E72" s="33"/>
      <c r="F72" s="33" t="s">
        <v>144</v>
      </c>
      <c r="G72" s="41"/>
      <c r="H72" s="41"/>
      <c r="I72" s="41"/>
      <c r="J72" s="41"/>
      <c r="K72" s="41"/>
      <c r="L72" s="41"/>
      <c r="M72" s="41"/>
      <c r="N72" s="41"/>
    </row>
    <row r="73" spans="1:15">
      <c r="A73" s="33"/>
      <c r="B73" s="33"/>
      <c r="C73" s="33"/>
      <c r="D73" s="33"/>
      <c r="E73" s="33"/>
      <c r="F73" s="33" t="s">
        <v>56</v>
      </c>
      <c r="G73" s="34">
        <v>10600</v>
      </c>
      <c r="H73" s="34">
        <v>14600</v>
      </c>
      <c r="I73" s="34">
        <v>14600</v>
      </c>
      <c r="J73" s="34">
        <v>14258.06</v>
      </c>
      <c r="K73" s="34">
        <v>17600</v>
      </c>
      <c r="L73" s="34">
        <v>17600</v>
      </c>
      <c r="M73" s="34">
        <v>17600</v>
      </c>
      <c r="N73" s="34">
        <v>21400</v>
      </c>
      <c r="O73" s="34"/>
    </row>
    <row r="74" spans="1:15">
      <c r="A74" s="33"/>
      <c r="B74" s="33"/>
      <c r="C74" s="33"/>
      <c r="D74" s="33"/>
      <c r="E74" s="33"/>
      <c r="F74" s="33" t="s">
        <v>57</v>
      </c>
      <c r="G74" s="34">
        <v>1600</v>
      </c>
      <c r="H74" s="34">
        <v>1600</v>
      </c>
      <c r="I74" s="34">
        <v>1600</v>
      </c>
      <c r="J74" s="34">
        <v>1600</v>
      </c>
      <c r="K74" s="34">
        <v>1600</v>
      </c>
      <c r="L74" s="34">
        <v>1600</v>
      </c>
      <c r="M74" s="34">
        <v>1600</v>
      </c>
      <c r="N74" s="34">
        <v>1600</v>
      </c>
    </row>
    <row r="75" spans="1:15">
      <c r="A75" s="33"/>
      <c r="B75" s="33"/>
      <c r="C75" s="33"/>
      <c r="D75" s="33"/>
      <c r="E75" s="33"/>
      <c r="F75" s="33" t="s">
        <v>58</v>
      </c>
      <c r="G75" s="42"/>
      <c r="H75" s="42"/>
      <c r="I75" s="42"/>
      <c r="J75" s="42"/>
      <c r="K75" s="42"/>
      <c r="L75" s="42"/>
      <c r="M75" s="42"/>
      <c r="N75" s="42"/>
    </row>
    <row r="76" spans="1:15">
      <c r="A76" s="33"/>
      <c r="B76" s="33"/>
      <c r="C76" s="33"/>
      <c r="D76" s="33"/>
      <c r="E76" s="33"/>
      <c r="F76" s="33" t="s">
        <v>59</v>
      </c>
      <c r="G76" s="50">
        <v>11000</v>
      </c>
      <c r="H76" s="50">
        <v>11000</v>
      </c>
      <c r="I76" s="50">
        <v>11000</v>
      </c>
      <c r="J76" s="50">
        <v>11000</v>
      </c>
      <c r="K76" s="50">
        <v>11500</v>
      </c>
      <c r="L76" s="50">
        <v>11500</v>
      </c>
      <c r="M76" s="50">
        <v>11500</v>
      </c>
      <c r="N76" s="50">
        <v>11500</v>
      </c>
    </row>
    <row r="77" spans="1:15">
      <c r="A77" s="33"/>
      <c r="B77" s="33"/>
      <c r="C77" s="33"/>
      <c r="D77" s="33"/>
      <c r="E77" s="33"/>
      <c r="F77" s="33" t="s">
        <v>60</v>
      </c>
      <c r="G77" s="34">
        <v>120</v>
      </c>
      <c r="H77" s="34">
        <v>120</v>
      </c>
      <c r="I77" s="34">
        <v>120</v>
      </c>
      <c r="J77" s="34">
        <v>120</v>
      </c>
      <c r="K77" s="34">
        <v>120</v>
      </c>
      <c r="L77" s="34">
        <v>120</v>
      </c>
      <c r="M77" s="34">
        <v>120</v>
      </c>
      <c r="N77" s="34">
        <v>120</v>
      </c>
    </row>
    <row r="78" spans="1:15">
      <c r="A78" s="33"/>
      <c r="B78" s="33"/>
      <c r="C78" s="33"/>
      <c r="D78" s="33"/>
      <c r="E78" s="33"/>
      <c r="F78" s="33" t="s">
        <v>61</v>
      </c>
      <c r="G78" s="34">
        <v>100</v>
      </c>
      <c r="H78" s="34">
        <v>100</v>
      </c>
      <c r="I78" s="34">
        <v>100</v>
      </c>
      <c r="J78" s="34">
        <v>0</v>
      </c>
      <c r="K78" s="34">
        <v>100</v>
      </c>
      <c r="L78" s="34">
        <v>100</v>
      </c>
      <c r="M78" s="34">
        <v>100</v>
      </c>
      <c r="N78" s="34">
        <v>100</v>
      </c>
    </row>
    <row r="79" spans="1:15">
      <c r="A79" s="33"/>
      <c r="B79" s="33"/>
      <c r="C79" s="33"/>
      <c r="D79" s="33"/>
      <c r="E79" s="33"/>
      <c r="F79" s="33" t="s">
        <v>62</v>
      </c>
      <c r="G79" s="34">
        <v>300</v>
      </c>
      <c r="H79" s="34">
        <v>300</v>
      </c>
      <c r="I79" s="34">
        <v>300</v>
      </c>
      <c r="J79" s="34">
        <v>300</v>
      </c>
      <c r="K79" s="34">
        <v>300</v>
      </c>
      <c r="L79" s="34">
        <v>300</v>
      </c>
      <c r="M79" s="34">
        <v>300</v>
      </c>
      <c r="N79" s="34">
        <v>300</v>
      </c>
    </row>
    <row r="80" spans="1:15">
      <c r="A80" s="33"/>
      <c r="B80" s="33"/>
      <c r="C80" s="33"/>
      <c r="D80" s="33"/>
      <c r="E80" s="33"/>
      <c r="F80" s="33" t="s">
        <v>63</v>
      </c>
      <c r="G80" s="34">
        <v>250</v>
      </c>
      <c r="H80" s="34">
        <v>250</v>
      </c>
      <c r="I80" s="34">
        <v>250</v>
      </c>
      <c r="J80" s="34">
        <v>0</v>
      </c>
      <c r="K80" s="34">
        <v>250</v>
      </c>
      <c r="L80" s="34">
        <v>250</v>
      </c>
      <c r="M80" s="34">
        <v>250</v>
      </c>
      <c r="N80" s="34">
        <v>750</v>
      </c>
      <c r="O80" s="34"/>
    </row>
    <row r="81" spans="1:15">
      <c r="A81" s="33"/>
      <c r="B81" s="33"/>
      <c r="C81" s="33"/>
      <c r="D81" s="33"/>
      <c r="E81" s="33"/>
      <c r="F81" s="33" t="s">
        <v>64</v>
      </c>
      <c r="G81" s="34">
        <v>8000</v>
      </c>
      <c r="H81" s="34">
        <v>8000</v>
      </c>
      <c r="I81" s="34">
        <v>8000</v>
      </c>
      <c r="J81" s="34">
        <v>6000.1</v>
      </c>
      <c r="K81" s="34">
        <v>8000</v>
      </c>
      <c r="L81" s="34">
        <v>8000</v>
      </c>
      <c r="M81" s="34">
        <v>8000</v>
      </c>
      <c r="N81" s="34">
        <v>8000</v>
      </c>
    </row>
    <row r="82" spans="1:15">
      <c r="A82" s="33"/>
      <c r="B82" s="33"/>
      <c r="C82" s="33"/>
      <c r="D82" s="33"/>
      <c r="E82" s="33"/>
      <c r="F82" s="33" t="s">
        <v>65</v>
      </c>
      <c r="G82" s="34">
        <v>4000</v>
      </c>
      <c r="H82" s="34">
        <v>4000</v>
      </c>
      <c r="I82" s="34">
        <v>2000</v>
      </c>
      <c r="J82" s="34">
        <v>703.21</v>
      </c>
      <c r="K82" s="34">
        <v>2000</v>
      </c>
      <c r="L82" s="34">
        <v>2000</v>
      </c>
      <c r="M82" s="34">
        <v>2000</v>
      </c>
      <c r="N82" s="34">
        <v>2000</v>
      </c>
    </row>
    <row r="83" spans="1:15">
      <c r="A83" s="33"/>
      <c r="B83" s="33"/>
      <c r="C83" s="33"/>
      <c r="D83" s="33"/>
      <c r="E83" s="33"/>
      <c r="F83" s="33" t="s">
        <v>149</v>
      </c>
      <c r="G83" s="34">
        <v>1050</v>
      </c>
      <c r="H83" s="34">
        <v>1050</v>
      </c>
      <c r="I83" s="34">
        <v>50</v>
      </c>
      <c r="J83" s="34">
        <v>0</v>
      </c>
      <c r="K83" s="34">
        <v>50</v>
      </c>
      <c r="L83" s="34">
        <v>50</v>
      </c>
      <c r="M83" s="34">
        <v>50</v>
      </c>
      <c r="N83" s="34">
        <v>500</v>
      </c>
      <c r="O83" s="34"/>
    </row>
    <row r="84" spans="1:15">
      <c r="A84" s="33"/>
      <c r="B84" s="33"/>
      <c r="C84" s="33"/>
      <c r="D84" s="33"/>
      <c r="E84" s="33"/>
      <c r="F84" s="33" t="s">
        <v>150</v>
      </c>
      <c r="G84" s="34">
        <v>150</v>
      </c>
      <c r="H84" s="34">
        <v>150</v>
      </c>
      <c r="I84" s="34">
        <v>150</v>
      </c>
      <c r="J84" s="34">
        <v>0</v>
      </c>
      <c r="K84" s="34">
        <v>150</v>
      </c>
      <c r="L84" s="34">
        <v>150</v>
      </c>
      <c r="M84" s="34">
        <v>150</v>
      </c>
      <c r="N84" s="34">
        <v>150</v>
      </c>
    </row>
    <row r="85" spans="1:15">
      <c r="A85" s="33"/>
      <c r="B85" s="33"/>
      <c r="C85" s="33"/>
      <c r="D85" s="33"/>
      <c r="E85" s="33"/>
      <c r="F85" s="33" t="s">
        <v>151</v>
      </c>
      <c r="G85" s="34">
        <v>100</v>
      </c>
      <c r="H85" s="34">
        <v>100</v>
      </c>
      <c r="I85" s="34">
        <v>100</v>
      </c>
      <c r="J85" s="34">
        <v>0</v>
      </c>
      <c r="K85" s="34">
        <v>100</v>
      </c>
      <c r="L85" s="34">
        <v>100</v>
      </c>
      <c r="M85" s="34">
        <v>100</v>
      </c>
      <c r="N85" s="34">
        <v>100</v>
      </c>
    </row>
    <row r="86" spans="1:15">
      <c r="A86" s="33"/>
      <c r="B86" s="33"/>
      <c r="C86" s="33"/>
      <c r="D86" s="33"/>
      <c r="E86" s="33"/>
      <c r="F86" s="33" t="s">
        <v>66</v>
      </c>
      <c r="G86" s="34">
        <v>500</v>
      </c>
      <c r="H86" s="34">
        <v>500</v>
      </c>
      <c r="I86" s="34">
        <v>500</v>
      </c>
      <c r="J86" s="34">
        <v>0</v>
      </c>
      <c r="K86" s="34">
        <v>500</v>
      </c>
      <c r="L86" s="34">
        <v>500</v>
      </c>
      <c r="M86" s="34">
        <v>500</v>
      </c>
      <c r="N86" s="34">
        <v>500</v>
      </c>
    </row>
    <row r="87" spans="1:15">
      <c r="A87" s="33"/>
      <c r="B87" s="33"/>
      <c r="C87" s="33"/>
      <c r="D87" s="33"/>
      <c r="E87" s="33"/>
      <c r="F87" s="33" t="s">
        <v>154</v>
      </c>
      <c r="M87" s="34"/>
      <c r="N87" s="34"/>
    </row>
    <row r="88" spans="1:15">
      <c r="A88" s="33"/>
      <c r="B88" s="33"/>
      <c r="C88" s="33"/>
      <c r="D88" s="33"/>
      <c r="E88" s="33"/>
      <c r="F88" s="33" t="s">
        <v>67</v>
      </c>
      <c r="G88" s="34">
        <v>1500</v>
      </c>
      <c r="H88" s="34">
        <v>1500</v>
      </c>
      <c r="I88" s="34">
        <v>1500</v>
      </c>
      <c r="J88" s="34">
        <v>1500</v>
      </c>
      <c r="K88" s="34">
        <v>1500</v>
      </c>
      <c r="L88" s="34">
        <v>1500</v>
      </c>
      <c r="M88" s="34">
        <v>1500</v>
      </c>
      <c r="N88" s="34">
        <v>1500</v>
      </c>
    </row>
    <row r="89" spans="1:15">
      <c r="A89" s="33"/>
      <c r="B89" s="33"/>
      <c r="C89" s="33"/>
      <c r="D89" s="33"/>
      <c r="E89" s="33"/>
      <c r="F89" s="33" t="s">
        <v>68</v>
      </c>
      <c r="G89" s="34">
        <v>11168</v>
      </c>
      <c r="H89" s="34">
        <v>11168</v>
      </c>
      <c r="I89" s="34">
        <v>12093</v>
      </c>
      <c r="J89" s="34">
        <v>12092.57</v>
      </c>
      <c r="K89" s="34">
        <v>13050</v>
      </c>
      <c r="L89" s="34">
        <v>13050</v>
      </c>
      <c r="M89" s="34">
        <v>13157</v>
      </c>
      <c r="N89" s="34">
        <v>13157</v>
      </c>
    </row>
    <row r="90" spans="1:15">
      <c r="A90" s="33"/>
      <c r="B90" s="33"/>
      <c r="C90" s="33"/>
      <c r="D90" s="33"/>
      <c r="E90" s="33"/>
      <c r="F90" s="33" t="s">
        <v>69</v>
      </c>
      <c r="G90" s="34">
        <v>6660</v>
      </c>
      <c r="H90" s="34">
        <v>6660</v>
      </c>
      <c r="I90" s="34">
        <v>6660</v>
      </c>
      <c r="J90" s="34">
        <v>5272.06</v>
      </c>
      <c r="K90" s="34">
        <v>8007</v>
      </c>
      <c r="L90" s="34">
        <v>8007</v>
      </c>
      <c r="M90" s="34">
        <v>8007</v>
      </c>
      <c r="N90" s="34">
        <v>8007</v>
      </c>
    </row>
    <row r="91" spans="1:15">
      <c r="A91" s="33"/>
      <c r="B91" s="33"/>
      <c r="C91" s="33"/>
      <c r="D91" s="33"/>
      <c r="E91" s="33"/>
      <c r="F91" s="33" t="s">
        <v>70</v>
      </c>
      <c r="G91" s="34">
        <v>10981</v>
      </c>
      <c r="H91" s="34">
        <v>10981</v>
      </c>
      <c r="I91" s="34">
        <v>10981</v>
      </c>
      <c r="J91" s="34">
        <v>10437.66</v>
      </c>
      <c r="K91" s="34">
        <v>9328</v>
      </c>
      <c r="L91" s="34">
        <v>9328</v>
      </c>
      <c r="M91" s="34">
        <v>9328</v>
      </c>
      <c r="N91" s="34">
        <v>13866</v>
      </c>
      <c r="O91" s="34"/>
    </row>
    <row r="92" spans="1:15">
      <c r="A92" s="33"/>
      <c r="B92" s="33"/>
      <c r="C92" s="33"/>
      <c r="D92" s="33"/>
      <c r="E92" s="33"/>
      <c r="F92" s="33" t="s">
        <v>143</v>
      </c>
      <c r="G92" s="34">
        <v>600</v>
      </c>
      <c r="H92" s="34">
        <v>600</v>
      </c>
      <c r="I92" s="34">
        <v>600</v>
      </c>
      <c r="J92" s="34">
        <v>397.8</v>
      </c>
      <c r="K92" s="34">
        <v>600</v>
      </c>
      <c r="L92" s="34">
        <v>600</v>
      </c>
      <c r="M92" s="34">
        <v>600</v>
      </c>
      <c r="N92" s="34">
        <v>600</v>
      </c>
      <c r="O92" s="34"/>
    </row>
    <row r="93" spans="1:15">
      <c r="A93" s="33"/>
      <c r="B93" s="33"/>
      <c r="C93" s="33"/>
      <c r="D93" s="33"/>
      <c r="E93" s="33"/>
      <c r="F93" s="33" t="s">
        <v>71</v>
      </c>
      <c r="G93" s="34">
        <v>21493.919999999998</v>
      </c>
      <c r="H93" s="34">
        <v>21493.919999999998</v>
      </c>
      <c r="I93" s="34">
        <v>21493.919999999998</v>
      </c>
      <c r="J93" s="34">
        <v>18201.439999999999</v>
      </c>
      <c r="K93" s="34">
        <v>21494</v>
      </c>
      <c r="L93" s="34">
        <v>21494</v>
      </c>
      <c r="M93" s="34">
        <v>21494</v>
      </c>
      <c r="N93" s="34">
        <v>5000</v>
      </c>
      <c r="O93" s="34"/>
    </row>
    <row r="94" spans="1:15">
      <c r="A94" s="33"/>
      <c r="B94" s="33"/>
      <c r="C94" s="33"/>
      <c r="D94" s="33"/>
      <c r="E94" s="33"/>
      <c r="F94" s="33" t="s">
        <v>72</v>
      </c>
      <c r="G94" s="34">
        <v>13000</v>
      </c>
      <c r="H94" s="34">
        <v>13000</v>
      </c>
      <c r="I94" s="34">
        <v>13000</v>
      </c>
      <c r="J94" s="34">
        <v>0</v>
      </c>
      <c r="K94" s="34">
        <v>13000</v>
      </c>
      <c r="L94" s="34">
        <v>13000</v>
      </c>
      <c r="M94" s="34">
        <v>13000</v>
      </c>
      <c r="N94" s="34">
        <v>13000</v>
      </c>
    </row>
    <row r="95" spans="1:15">
      <c r="A95" s="33"/>
      <c r="B95" s="33"/>
      <c r="C95" s="33"/>
      <c r="D95" s="33"/>
      <c r="E95" s="33" t="s">
        <v>73</v>
      </c>
      <c r="F95" s="33"/>
      <c r="G95" s="40">
        <f t="shared" ref="G95:K95" si="1">SUM(G28:G94)</f>
        <v>286905</v>
      </c>
      <c r="H95" s="40">
        <f t="shared" si="1"/>
        <v>286905</v>
      </c>
      <c r="I95" s="40">
        <f t="shared" si="1"/>
        <v>286905</v>
      </c>
      <c r="J95" s="40">
        <f t="shared" si="1"/>
        <v>207711.41</v>
      </c>
      <c r="K95" s="40">
        <f t="shared" si="1"/>
        <v>287763</v>
      </c>
      <c r="L95" s="40">
        <f t="shared" ref="L95" si="2">SUM(L28:L94)</f>
        <v>287763</v>
      </c>
      <c r="M95" s="40">
        <f t="shared" ref="M95:N95" si="3">SUM(M28:M94)</f>
        <v>302763</v>
      </c>
      <c r="N95" s="40">
        <f t="shared" si="3"/>
        <v>320566</v>
      </c>
    </row>
    <row r="96" spans="1:15">
      <c r="A96" s="33"/>
      <c r="B96" s="33" t="s">
        <v>74</v>
      </c>
      <c r="C96" s="33"/>
      <c r="D96" s="33"/>
      <c r="E96" s="33"/>
      <c r="F96" s="33"/>
      <c r="G96" s="34">
        <f t="shared" ref="G96:K96" si="4">G95-G26</f>
        <v>136105</v>
      </c>
      <c r="H96" s="34">
        <f t="shared" si="4"/>
        <v>136105</v>
      </c>
      <c r="I96" s="34">
        <f t="shared" si="4"/>
        <v>136105</v>
      </c>
      <c r="J96" s="34">
        <f t="shared" si="4"/>
        <v>76017.119999999995</v>
      </c>
      <c r="K96" s="34">
        <f t="shared" si="4"/>
        <v>136963</v>
      </c>
      <c r="L96" s="34">
        <f t="shared" ref="L96:M96" si="5">L95-L26</f>
        <v>136963</v>
      </c>
      <c r="M96" s="34">
        <f t="shared" si="5"/>
        <v>136963</v>
      </c>
      <c r="N96" s="34">
        <f t="shared" ref="N96" si="6">N95-N26</f>
        <v>149766</v>
      </c>
    </row>
    <row r="97" spans="1:15">
      <c r="A97" s="33"/>
      <c r="B97" s="33" t="s">
        <v>75</v>
      </c>
      <c r="C97" s="33"/>
      <c r="D97" s="33"/>
      <c r="E97" s="33"/>
      <c r="F97" s="33"/>
      <c r="G97" s="34">
        <v>52500</v>
      </c>
      <c r="H97" s="34">
        <v>52500</v>
      </c>
      <c r="I97" s="34">
        <v>52500</v>
      </c>
      <c r="J97" s="34">
        <v>52500</v>
      </c>
      <c r="K97" s="34">
        <v>52500</v>
      </c>
      <c r="L97" s="34">
        <v>52500</v>
      </c>
      <c r="M97" s="34">
        <v>52500</v>
      </c>
      <c r="N97" s="34">
        <v>52500</v>
      </c>
      <c r="O97" s="90">
        <f>SUM(O7:O94)</f>
        <v>0</v>
      </c>
    </row>
    <row r="98" spans="1:15">
      <c r="A98" s="33"/>
      <c r="B98" s="33"/>
      <c r="C98" s="33"/>
      <c r="D98" s="33"/>
      <c r="E98" s="33"/>
      <c r="M98" s="34"/>
      <c r="N98" s="34"/>
    </row>
    <row r="99" spans="1:15">
      <c r="A99" s="33"/>
      <c r="B99" s="33" t="s">
        <v>76</v>
      </c>
      <c r="C99" s="33"/>
      <c r="D99" s="33"/>
      <c r="E99" s="33"/>
      <c r="F99" s="33"/>
      <c r="G99" s="34">
        <f t="shared" ref="G99:L99" si="7">SUM(G96-G97)</f>
        <v>83605</v>
      </c>
      <c r="H99" s="34">
        <f t="shared" si="7"/>
        <v>83605</v>
      </c>
      <c r="I99" s="34">
        <f t="shared" si="7"/>
        <v>83605</v>
      </c>
      <c r="J99" s="34">
        <f t="shared" si="7"/>
        <v>23517.119999999995</v>
      </c>
      <c r="K99" s="34">
        <f t="shared" si="7"/>
        <v>84463</v>
      </c>
      <c r="L99" s="34">
        <f t="shared" si="7"/>
        <v>84463</v>
      </c>
      <c r="M99" s="34">
        <f t="shared" ref="M99" si="8">SUM(M96-M97)</f>
        <v>84463</v>
      </c>
      <c r="N99" s="34">
        <f t="shared" ref="N99" si="9">SUM(N96-N97)</f>
        <v>97266</v>
      </c>
      <c r="O99" s="90">
        <f>SUM(97266-N99)</f>
        <v>0</v>
      </c>
    </row>
    <row r="100" spans="1:15">
      <c r="A100" s="33"/>
      <c r="B100" s="33"/>
      <c r="C100" s="33"/>
      <c r="D100" s="33"/>
      <c r="E100" s="33"/>
      <c r="F100" s="33"/>
      <c r="M100" s="34"/>
      <c r="N100" s="34"/>
    </row>
    <row r="101" spans="1:15">
      <c r="A101" s="33"/>
      <c r="B101" s="33"/>
      <c r="C101" s="33"/>
      <c r="D101" s="33"/>
      <c r="E101" s="33"/>
      <c r="F101" s="33"/>
    </row>
    <row r="102" spans="1:15">
      <c r="A102" s="33"/>
      <c r="B102" s="33"/>
      <c r="C102" s="33"/>
      <c r="D102" s="33"/>
      <c r="E102" s="33"/>
      <c r="F102" s="33"/>
    </row>
  </sheetData>
  <pageMargins left="0.25" right="0.25" top="0.25" bottom="0.25" header="0.3" footer="0.3"/>
  <pageSetup paperSize="5" scale="88" fitToHeight="0" orientation="landscape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RowColHeaders="0" topLeftCell="B1" zoomScaleNormal="100" zoomScalePageLayoutView="150" workbookViewId="0">
      <pane ySplit="3" topLeftCell="A16" activePane="bottomLeft" state="frozen"/>
      <selection activeCell="D18" sqref="D18"/>
      <selection pane="bottomLeft" activeCell="P27" sqref="P27"/>
    </sheetView>
  </sheetViews>
  <sheetFormatPr defaultColWidth="8.85546875" defaultRowHeight="15"/>
  <cols>
    <col min="1" max="5" width="3" style="9" customWidth="1"/>
    <col min="6" max="6" width="31.140625" style="9" customWidth="1"/>
    <col min="7" max="8" width="10.85546875" style="2" customWidth="1"/>
    <col min="9" max="9" width="12.85546875" style="2" customWidth="1"/>
    <col min="10" max="10" width="9.7109375" style="2" customWidth="1"/>
    <col min="11" max="11" width="12.7109375" style="27" customWidth="1"/>
    <col min="12" max="12" width="8.85546875" style="43"/>
    <col min="13" max="13" width="11.28515625" style="45" bestFit="1" customWidth="1"/>
    <col min="14" max="14" width="12.5703125" style="56" bestFit="1" customWidth="1"/>
    <col min="15" max="15" width="10.7109375" style="51" bestFit="1" customWidth="1"/>
    <col min="16" max="16" width="15.28515625" style="61" bestFit="1" customWidth="1"/>
  </cols>
  <sheetData>
    <row r="1" spans="1:16">
      <c r="A1" s="1"/>
      <c r="B1" s="1"/>
      <c r="C1" s="1"/>
      <c r="D1" s="1"/>
      <c r="E1" s="1"/>
      <c r="F1" s="1"/>
      <c r="H1" s="3">
        <v>2017</v>
      </c>
      <c r="P1" s="51"/>
    </row>
    <row r="2" spans="1:16">
      <c r="A2" s="1" t="s">
        <v>77</v>
      </c>
      <c r="B2" s="1"/>
      <c r="C2" s="1"/>
      <c r="D2" s="1"/>
      <c r="E2" s="1"/>
      <c r="F2" s="1"/>
      <c r="G2" s="4" t="s">
        <v>3</v>
      </c>
      <c r="H2" s="4" t="s">
        <v>1</v>
      </c>
      <c r="I2" s="3" t="s">
        <v>4</v>
      </c>
      <c r="J2" s="3" t="s">
        <v>2</v>
      </c>
      <c r="K2" s="48" t="s">
        <v>4</v>
      </c>
      <c r="L2" s="44" t="s">
        <v>152</v>
      </c>
      <c r="M2" s="46" t="s">
        <v>2</v>
      </c>
      <c r="N2" s="64" t="s">
        <v>1</v>
      </c>
      <c r="O2" s="65" t="s">
        <v>2</v>
      </c>
      <c r="P2" s="65" t="s">
        <v>146</v>
      </c>
    </row>
    <row r="3" spans="1:16" ht="15.75" thickBot="1">
      <c r="A3" s="5"/>
      <c r="B3" s="5"/>
      <c r="C3" s="5"/>
      <c r="D3" s="5"/>
      <c r="E3" s="5"/>
      <c r="F3" s="5"/>
      <c r="G3" s="7">
        <v>2017</v>
      </c>
      <c r="H3" s="8">
        <v>43039</v>
      </c>
      <c r="I3" s="6">
        <v>2018</v>
      </c>
      <c r="J3" s="6">
        <v>2018</v>
      </c>
      <c r="K3" s="30">
        <v>2019</v>
      </c>
      <c r="L3" s="49">
        <v>43696</v>
      </c>
      <c r="M3" s="47">
        <v>2020</v>
      </c>
      <c r="N3" s="64" t="s">
        <v>169</v>
      </c>
      <c r="O3" s="66">
        <v>2021</v>
      </c>
      <c r="P3" s="66">
        <v>2022</v>
      </c>
    </row>
    <row r="4" spans="1:16" ht="15.75" thickTop="1">
      <c r="A4" s="5"/>
      <c r="B4" s="5"/>
      <c r="C4" s="5"/>
      <c r="D4" s="5"/>
      <c r="E4" s="5"/>
      <c r="F4" s="5"/>
      <c r="G4" s="4"/>
      <c r="H4" s="19"/>
      <c r="I4" s="3"/>
      <c r="J4" s="3"/>
      <c r="P4" s="51"/>
    </row>
    <row r="5" spans="1:16">
      <c r="A5" s="1"/>
      <c r="B5" s="1"/>
      <c r="C5" s="1" t="s">
        <v>5</v>
      </c>
      <c r="E5" s="1"/>
      <c r="F5" s="1"/>
      <c r="G5" s="13"/>
      <c r="H5" s="13"/>
      <c r="P5" s="51"/>
    </row>
    <row r="6" spans="1:16">
      <c r="A6" s="1"/>
      <c r="B6" s="1"/>
      <c r="C6" s="1"/>
      <c r="D6" s="1"/>
      <c r="E6" s="1" t="s">
        <v>78</v>
      </c>
      <c r="F6" s="1"/>
      <c r="G6" s="13"/>
      <c r="H6" s="13"/>
      <c r="P6" s="51"/>
    </row>
    <row r="7" spans="1:16">
      <c r="A7" s="1"/>
      <c r="B7" s="1"/>
      <c r="C7" s="1"/>
      <c r="D7" s="1"/>
      <c r="E7" s="1"/>
      <c r="F7" s="1" t="s">
        <v>79</v>
      </c>
      <c r="G7" s="22">
        <v>0</v>
      </c>
      <c r="H7" s="24">
        <v>338100</v>
      </c>
      <c r="I7" s="10">
        <v>338100</v>
      </c>
      <c r="J7" s="10">
        <v>338100</v>
      </c>
      <c r="K7" s="27">
        <v>338100</v>
      </c>
      <c r="M7" s="45">
        <v>0</v>
      </c>
      <c r="N7" s="56">
        <v>338100</v>
      </c>
      <c r="P7" s="51"/>
    </row>
    <row r="8" spans="1:16">
      <c r="A8" s="1"/>
      <c r="B8" s="1"/>
      <c r="C8" s="1"/>
      <c r="D8" s="1"/>
      <c r="E8" s="1"/>
      <c r="F8" s="1" t="s">
        <v>80</v>
      </c>
      <c r="G8" s="10">
        <v>30000</v>
      </c>
      <c r="H8" s="25">
        <v>0</v>
      </c>
      <c r="I8" s="10">
        <v>30000</v>
      </c>
      <c r="J8" s="10">
        <v>30000</v>
      </c>
      <c r="K8" s="31">
        <v>30000</v>
      </c>
      <c r="M8" s="45">
        <v>30000</v>
      </c>
      <c r="O8" s="51">
        <v>30000</v>
      </c>
      <c r="P8" s="51">
        <v>30000</v>
      </c>
    </row>
    <row r="9" spans="1:16">
      <c r="A9" s="1"/>
      <c r="B9" s="1"/>
      <c r="C9" s="1"/>
      <c r="D9" s="1"/>
      <c r="E9" s="1"/>
      <c r="F9" s="1" t="s">
        <v>81</v>
      </c>
      <c r="G9" s="22">
        <v>0</v>
      </c>
      <c r="H9" s="24">
        <v>77.790000000000006</v>
      </c>
      <c r="I9" s="10">
        <v>0</v>
      </c>
      <c r="J9" s="10">
        <v>0</v>
      </c>
      <c r="K9" s="29" t="s">
        <v>148</v>
      </c>
      <c r="N9" s="56">
        <v>28.43</v>
      </c>
      <c r="P9" s="51"/>
    </row>
    <row r="10" spans="1:16">
      <c r="A10" s="1"/>
      <c r="B10" s="1"/>
      <c r="C10" s="1"/>
      <c r="D10" s="1"/>
      <c r="E10" s="1"/>
      <c r="F10" s="1" t="s">
        <v>82</v>
      </c>
      <c r="G10" s="22">
        <v>0</v>
      </c>
      <c r="H10" s="24">
        <v>59</v>
      </c>
      <c r="I10" s="10">
        <v>0</v>
      </c>
      <c r="J10" s="10">
        <v>0</v>
      </c>
      <c r="P10" s="51"/>
    </row>
    <row r="11" spans="1:16">
      <c r="A11" s="1"/>
      <c r="B11" s="1"/>
      <c r="C11" s="1"/>
      <c r="D11" s="1"/>
      <c r="E11" s="1"/>
      <c r="F11" s="1" t="s">
        <v>83</v>
      </c>
      <c r="G11" s="22">
        <v>0</v>
      </c>
      <c r="H11" s="10">
        <v>1092</v>
      </c>
      <c r="I11" s="10">
        <v>0</v>
      </c>
      <c r="J11" s="10">
        <v>0</v>
      </c>
      <c r="P11" s="51"/>
    </row>
    <row r="12" spans="1:16">
      <c r="A12" s="14"/>
      <c r="B12" s="1"/>
      <c r="C12" s="1"/>
      <c r="D12" s="1"/>
      <c r="E12" s="1"/>
      <c r="F12" s="9" t="s">
        <v>145</v>
      </c>
      <c r="G12" s="10">
        <v>0</v>
      </c>
      <c r="H12" s="10">
        <v>60075</v>
      </c>
      <c r="I12" s="10">
        <v>0</v>
      </c>
      <c r="J12" s="10">
        <v>0</v>
      </c>
      <c r="P12" s="51"/>
    </row>
    <row r="13" spans="1:16">
      <c r="A13" s="2"/>
      <c r="B13" s="1"/>
      <c r="C13" s="1"/>
      <c r="D13" s="1"/>
      <c r="E13" s="1"/>
      <c r="F13" s="1" t="s">
        <v>84</v>
      </c>
      <c r="G13" s="10">
        <v>105000</v>
      </c>
      <c r="H13" s="24">
        <v>22600.65</v>
      </c>
      <c r="I13" s="10">
        <v>105000</v>
      </c>
      <c r="J13" s="10">
        <v>105000</v>
      </c>
      <c r="K13" s="27">
        <v>105000</v>
      </c>
      <c r="M13" s="45">
        <v>105000</v>
      </c>
      <c r="O13" s="51">
        <v>105000</v>
      </c>
      <c r="P13" s="51">
        <v>105000</v>
      </c>
    </row>
    <row r="14" spans="1:16">
      <c r="A14" s="2"/>
      <c r="B14" s="1"/>
      <c r="C14" s="1"/>
      <c r="D14" s="1"/>
      <c r="E14" s="1"/>
      <c r="F14" s="1" t="s">
        <v>85</v>
      </c>
      <c r="G14" s="22">
        <v>0</v>
      </c>
      <c r="H14" s="21"/>
      <c r="I14" s="10"/>
      <c r="J14" s="10"/>
      <c r="N14" s="56">
        <v>13482.13</v>
      </c>
      <c r="P14" s="51"/>
    </row>
    <row r="15" spans="1:16">
      <c r="A15" s="2"/>
      <c r="B15" s="1"/>
      <c r="C15" s="1"/>
      <c r="D15" s="1"/>
      <c r="E15" s="1"/>
      <c r="F15" s="1" t="s">
        <v>86</v>
      </c>
      <c r="G15" s="10">
        <v>13000</v>
      </c>
      <c r="H15" s="12"/>
      <c r="I15" s="10">
        <v>13000</v>
      </c>
      <c r="J15" s="10">
        <v>13000</v>
      </c>
      <c r="K15" s="27">
        <v>13000</v>
      </c>
      <c r="M15" s="45">
        <v>13000</v>
      </c>
      <c r="O15" s="51">
        <v>13000</v>
      </c>
      <c r="P15" s="51">
        <v>13000</v>
      </c>
    </row>
    <row r="16" spans="1:16">
      <c r="A16" s="2"/>
      <c r="B16" s="1"/>
      <c r="C16" s="1"/>
      <c r="D16" s="1"/>
      <c r="E16" s="1"/>
      <c r="F16" s="1" t="s">
        <v>87</v>
      </c>
      <c r="G16" s="11">
        <f t="shared" ref="G16:J16" si="0">SUM(G7:G15)</f>
        <v>148000</v>
      </c>
      <c r="H16" s="11">
        <f t="shared" si="0"/>
        <v>422004.44</v>
      </c>
      <c r="I16" s="11">
        <f t="shared" si="0"/>
        <v>486100</v>
      </c>
      <c r="J16" s="11">
        <f t="shared" si="0"/>
        <v>486100</v>
      </c>
      <c r="K16" s="28">
        <f>SUM(K7:K15)</f>
        <v>486100</v>
      </c>
      <c r="M16" s="45">
        <f>SUM(M7:M15)</f>
        <v>148000</v>
      </c>
      <c r="N16" s="56">
        <f>SUM(N7:N15)</f>
        <v>351610.56</v>
      </c>
      <c r="O16" s="51">
        <f>SUM(O7:O15)</f>
        <v>148000</v>
      </c>
      <c r="P16" s="51">
        <f>SUM(P7:P15)</f>
        <v>148000</v>
      </c>
    </row>
    <row r="17" spans="1:16">
      <c r="A17" s="2"/>
      <c r="B17" s="1"/>
      <c r="C17" s="1"/>
      <c r="D17" s="1"/>
      <c r="F17" s="1"/>
      <c r="G17" s="13"/>
      <c r="H17" s="13"/>
      <c r="I17" s="13"/>
      <c r="P17" s="51"/>
    </row>
    <row r="18" spans="1:16">
      <c r="A18" s="1"/>
      <c r="B18" s="1"/>
      <c r="C18" s="1"/>
      <c r="D18" s="1"/>
      <c r="E18" s="1" t="s">
        <v>88</v>
      </c>
      <c r="F18" s="1"/>
      <c r="G18" s="13"/>
      <c r="H18" s="13"/>
      <c r="P18" s="51"/>
    </row>
    <row r="19" spans="1:16">
      <c r="A19" s="1"/>
      <c r="B19" s="1"/>
      <c r="C19" s="1"/>
      <c r="D19" s="1"/>
      <c r="E19" s="1"/>
      <c r="F19" s="1" t="s">
        <v>89</v>
      </c>
      <c r="G19" s="10">
        <v>91641</v>
      </c>
      <c r="H19" s="24">
        <v>82810.94</v>
      </c>
      <c r="I19" s="10">
        <v>88834</v>
      </c>
      <c r="J19" s="10">
        <v>88834</v>
      </c>
      <c r="K19" s="27">
        <v>88834</v>
      </c>
      <c r="M19" s="51">
        <v>96084</v>
      </c>
      <c r="N19" s="56">
        <v>91056.72</v>
      </c>
      <c r="O19" s="51">
        <v>99173</v>
      </c>
      <c r="P19" s="51">
        <v>99173</v>
      </c>
    </row>
    <row r="20" spans="1:16">
      <c r="A20" s="1"/>
      <c r="B20" s="1"/>
      <c r="C20" s="1"/>
      <c r="D20" s="1"/>
      <c r="E20" s="1"/>
      <c r="F20" s="1" t="s">
        <v>90</v>
      </c>
      <c r="G20" s="10">
        <v>79000</v>
      </c>
      <c r="H20" s="24">
        <v>45356.44</v>
      </c>
      <c r="I20" s="10">
        <v>79000</v>
      </c>
      <c r="J20" s="10">
        <v>79000</v>
      </c>
      <c r="K20" s="27">
        <v>79000</v>
      </c>
      <c r="M20" s="45">
        <v>79000</v>
      </c>
      <c r="N20" s="56">
        <v>53237.19</v>
      </c>
      <c r="O20" s="51">
        <v>79000</v>
      </c>
      <c r="P20" s="51">
        <v>79000</v>
      </c>
    </row>
    <row r="21" spans="1:16">
      <c r="A21" s="1"/>
      <c r="B21" s="1"/>
      <c r="C21" s="1"/>
      <c r="D21" s="1"/>
      <c r="E21" s="1"/>
      <c r="F21" s="1" t="s">
        <v>91</v>
      </c>
      <c r="G21" s="10">
        <v>0</v>
      </c>
      <c r="H21" s="10">
        <v>0</v>
      </c>
      <c r="I21" s="10">
        <v>0</v>
      </c>
      <c r="J21" s="10">
        <v>0</v>
      </c>
      <c r="P21" s="51"/>
    </row>
    <row r="22" spans="1:16">
      <c r="A22" s="1"/>
      <c r="B22" s="1"/>
      <c r="C22" s="1"/>
      <c r="D22" s="1"/>
      <c r="E22" s="1"/>
      <c r="F22" s="1" t="s">
        <v>92</v>
      </c>
      <c r="G22" s="10">
        <v>0</v>
      </c>
      <c r="H22" s="24">
        <v>275.5</v>
      </c>
      <c r="I22" s="10">
        <v>0</v>
      </c>
      <c r="J22" s="10">
        <v>0</v>
      </c>
      <c r="N22" s="56">
        <v>103737.66</v>
      </c>
      <c r="P22" s="51"/>
    </row>
    <row r="23" spans="1:16">
      <c r="A23" s="1"/>
      <c r="B23" s="1"/>
      <c r="C23" s="1"/>
      <c r="D23" s="1"/>
      <c r="E23" s="1"/>
      <c r="F23" s="1" t="s">
        <v>93</v>
      </c>
      <c r="G23" s="10">
        <v>105000</v>
      </c>
      <c r="H23" s="24">
        <v>91101.62</v>
      </c>
      <c r="I23" s="10">
        <v>105000</v>
      </c>
      <c r="J23" s="10">
        <v>105000</v>
      </c>
      <c r="K23" s="27">
        <v>105000</v>
      </c>
      <c r="M23" s="45">
        <v>105000</v>
      </c>
      <c r="N23" s="56">
        <v>118960.84</v>
      </c>
      <c r="O23" s="51">
        <v>105000</v>
      </c>
      <c r="P23" s="51">
        <v>105000</v>
      </c>
    </row>
    <row r="24" spans="1:16">
      <c r="A24" s="1"/>
      <c r="B24" s="1"/>
      <c r="C24" s="1"/>
      <c r="D24" s="1"/>
      <c r="E24" s="1"/>
      <c r="F24" s="1" t="s">
        <v>94</v>
      </c>
      <c r="G24" s="10">
        <v>3000</v>
      </c>
      <c r="H24" s="25">
        <v>0</v>
      </c>
      <c r="I24" s="10">
        <v>3000</v>
      </c>
      <c r="J24" s="10">
        <v>3000</v>
      </c>
      <c r="K24" s="27">
        <v>3000</v>
      </c>
      <c r="M24" s="45">
        <v>3000</v>
      </c>
      <c r="O24" s="51">
        <v>3000</v>
      </c>
      <c r="P24" s="51">
        <v>3000</v>
      </c>
    </row>
    <row r="25" spans="1:16">
      <c r="A25" s="1"/>
      <c r="B25" s="1"/>
      <c r="C25" s="1"/>
      <c r="D25" s="1"/>
      <c r="E25" s="1"/>
      <c r="F25" s="1" t="s">
        <v>95</v>
      </c>
      <c r="G25" s="10">
        <v>0</v>
      </c>
      <c r="H25" s="24">
        <v>6708.08</v>
      </c>
      <c r="I25" s="10">
        <v>0</v>
      </c>
      <c r="J25" s="10">
        <v>0</v>
      </c>
      <c r="P25" s="51"/>
    </row>
    <row r="26" spans="1:16">
      <c r="A26" s="1"/>
      <c r="B26" s="1"/>
      <c r="C26" s="1"/>
      <c r="D26" s="1"/>
      <c r="E26" s="1"/>
      <c r="F26" s="1" t="s">
        <v>96</v>
      </c>
      <c r="G26" s="10">
        <v>50000</v>
      </c>
      <c r="H26" s="24">
        <v>85528.91</v>
      </c>
      <c r="I26" s="10">
        <v>50000</v>
      </c>
      <c r="J26" s="10">
        <v>50000</v>
      </c>
      <c r="K26" s="27">
        <v>50000</v>
      </c>
      <c r="M26" s="45">
        <v>50000</v>
      </c>
      <c r="N26" s="56">
        <v>70720.479999999996</v>
      </c>
      <c r="O26" s="51">
        <v>50000</v>
      </c>
      <c r="P26" s="51">
        <v>52962</v>
      </c>
    </row>
    <row r="27" spans="1:16">
      <c r="A27" s="1"/>
      <c r="B27" s="1"/>
      <c r="C27" s="1"/>
      <c r="D27" s="1"/>
      <c r="E27" s="1"/>
      <c r="F27" s="1" t="s">
        <v>97</v>
      </c>
      <c r="G27" s="10">
        <v>64425</v>
      </c>
      <c r="H27" s="24">
        <v>45345.52</v>
      </c>
      <c r="I27" s="10">
        <v>68731</v>
      </c>
      <c r="J27" s="10">
        <v>68731</v>
      </c>
      <c r="K27" s="27">
        <v>68731</v>
      </c>
      <c r="M27" s="51">
        <v>68796</v>
      </c>
      <c r="N27" s="56">
        <v>38946.79</v>
      </c>
      <c r="O27" s="51">
        <v>71323</v>
      </c>
      <c r="P27" s="51">
        <v>71323</v>
      </c>
    </row>
    <row r="28" spans="1:16">
      <c r="A28" s="1"/>
      <c r="B28" s="1"/>
      <c r="C28" s="1"/>
      <c r="D28" s="1"/>
      <c r="E28" s="1"/>
      <c r="F28" s="1" t="s">
        <v>98</v>
      </c>
      <c r="G28" s="10">
        <v>50000</v>
      </c>
      <c r="H28" s="24">
        <v>14383.59</v>
      </c>
      <c r="I28" s="10">
        <v>50000</v>
      </c>
      <c r="J28" s="10">
        <v>50000</v>
      </c>
      <c r="K28" s="27">
        <v>50000</v>
      </c>
      <c r="M28" s="45">
        <v>50000</v>
      </c>
      <c r="N28" s="56">
        <v>21257.56</v>
      </c>
      <c r="O28" s="51">
        <v>52123</v>
      </c>
      <c r="P28" s="51">
        <v>52123</v>
      </c>
    </row>
    <row r="29" spans="1:16">
      <c r="A29" s="1"/>
      <c r="B29" s="1"/>
      <c r="C29" s="1"/>
      <c r="D29" s="1"/>
      <c r="E29" s="1"/>
      <c r="F29" s="1" t="s">
        <v>99</v>
      </c>
      <c r="G29" s="10">
        <v>3000</v>
      </c>
      <c r="H29" s="24">
        <v>1389.33</v>
      </c>
      <c r="I29" s="10">
        <v>3000</v>
      </c>
      <c r="J29" s="10">
        <v>3000</v>
      </c>
      <c r="K29" s="27">
        <v>3000</v>
      </c>
      <c r="M29" s="51">
        <v>3000</v>
      </c>
      <c r="O29" s="51">
        <v>3000</v>
      </c>
      <c r="P29" s="51">
        <v>3000</v>
      </c>
    </row>
    <row r="30" spans="1:16">
      <c r="A30" s="1"/>
      <c r="B30" s="1"/>
      <c r="C30" s="1"/>
      <c r="D30" s="1"/>
      <c r="E30" s="1"/>
      <c r="F30" s="1" t="s">
        <v>100</v>
      </c>
      <c r="G30" s="10">
        <v>16435</v>
      </c>
      <c r="H30" s="25">
        <v>0</v>
      </c>
      <c r="I30" s="10">
        <v>16072</v>
      </c>
      <c r="J30" s="10">
        <v>16072</v>
      </c>
      <c r="K30" s="27">
        <v>16072</v>
      </c>
      <c r="M30" s="51">
        <v>16072</v>
      </c>
      <c r="N30" s="56">
        <v>17401.48</v>
      </c>
      <c r="O30" s="51">
        <v>18779</v>
      </c>
      <c r="P30" s="51">
        <v>18779</v>
      </c>
    </row>
    <row r="31" spans="1:16">
      <c r="A31" s="1"/>
      <c r="B31" s="1"/>
      <c r="C31" s="1"/>
      <c r="D31" s="1"/>
      <c r="E31" s="1"/>
      <c r="F31" s="1" t="s">
        <v>101</v>
      </c>
      <c r="G31" s="10">
        <v>12000</v>
      </c>
      <c r="H31" s="24">
        <v>10467.36</v>
      </c>
      <c r="I31" s="10">
        <v>12000</v>
      </c>
      <c r="J31" s="10">
        <v>12000</v>
      </c>
      <c r="K31" s="27">
        <v>12000</v>
      </c>
      <c r="M31" s="51">
        <v>19273</v>
      </c>
      <c r="N31" s="56">
        <v>10717.61</v>
      </c>
      <c r="O31" s="51">
        <v>13043</v>
      </c>
      <c r="P31" s="51">
        <v>13043</v>
      </c>
    </row>
    <row r="32" spans="1:16">
      <c r="A32" s="1"/>
      <c r="B32" s="1"/>
      <c r="C32" s="1"/>
      <c r="D32" s="1"/>
      <c r="E32" s="1"/>
      <c r="F32" s="1" t="s">
        <v>102</v>
      </c>
      <c r="G32" s="10">
        <v>9599</v>
      </c>
      <c r="H32" s="24">
        <v>9160.2999999999993</v>
      </c>
      <c r="I32" s="10">
        <v>8463</v>
      </c>
      <c r="J32" s="10">
        <v>8463</v>
      </c>
      <c r="K32" s="27">
        <v>8463</v>
      </c>
      <c r="M32" s="51">
        <v>4934</v>
      </c>
      <c r="N32" s="56">
        <v>4689.3900000000003</v>
      </c>
      <c r="O32" s="51">
        <v>4191</v>
      </c>
      <c r="P32" s="51">
        <v>6229</v>
      </c>
    </row>
    <row r="33" spans="1:17">
      <c r="A33" s="1"/>
      <c r="B33" s="1"/>
      <c r="C33" s="1"/>
      <c r="D33" s="1"/>
      <c r="E33" s="1"/>
      <c r="F33" s="1" t="s">
        <v>103</v>
      </c>
      <c r="G33" s="10">
        <v>0</v>
      </c>
      <c r="H33" s="25">
        <v>0</v>
      </c>
      <c r="I33" s="10">
        <v>0</v>
      </c>
      <c r="J33" s="10">
        <v>0</v>
      </c>
      <c r="P33" s="51"/>
    </row>
    <row r="34" spans="1:17">
      <c r="A34" s="1"/>
      <c r="B34" s="1"/>
      <c r="C34" s="1"/>
      <c r="D34" s="1"/>
      <c r="E34" s="1"/>
      <c r="F34" s="1" t="s">
        <v>104</v>
      </c>
      <c r="G34" s="10">
        <v>15000</v>
      </c>
      <c r="H34" s="24">
        <v>8750</v>
      </c>
      <c r="I34" s="10">
        <v>15000</v>
      </c>
      <c r="J34" s="10">
        <v>15000</v>
      </c>
      <c r="K34" s="27">
        <v>15000</v>
      </c>
      <c r="M34" s="45">
        <v>15000</v>
      </c>
      <c r="N34" s="56">
        <v>7500</v>
      </c>
      <c r="O34" s="51">
        <v>15000</v>
      </c>
      <c r="P34" s="51">
        <v>15000</v>
      </c>
    </row>
    <row r="35" spans="1:17">
      <c r="A35" s="1"/>
      <c r="B35" s="1"/>
      <c r="C35" s="1"/>
      <c r="D35" s="1"/>
      <c r="E35" s="1"/>
      <c r="F35" s="1" t="s">
        <v>105</v>
      </c>
      <c r="G35" s="10">
        <v>0</v>
      </c>
      <c r="H35" s="10"/>
      <c r="I35" s="10">
        <v>0</v>
      </c>
      <c r="J35" s="10">
        <v>0</v>
      </c>
      <c r="P35" s="51"/>
    </row>
    <row r="36" spans="1:17">
      <c r="A36" s="1"/>
      <c r="B36" s="1"/>
      <c r="C36" s="1"/>
      <c r="D36" s="1"/>
      <c r="E36" s="1"/>
      <c r="F36" s="1" t="s">
        <v>106</v>
      </c>
      <c r="G36" s="10">
        <v>50000</v>
      </c>
      <c r="H36" s="21"/>
      <c r="I36" s="10">
        <v>50000</v>
      </c>
      <c r="J36" s="10">
        <v>50000</v>
      </c>
      <c r="K36" s="27">
        <v>50000</v>
      </c>
      <c r="M36" s="51">
        <v>38941</v>
      </c>
      <c r="O36" s="51">
        <v>38941</v>
      </c>
      <c r="P36" s="51">
        <v>38941</v>
      </c>
    </row>
    <row r="37" spans="1:17">
      <c r="A37" s="1"/>
      <c r="B37" s="1"/>
      <c r="C37" s="1"/>
      <c r="D37" s="1"/>
      <c r="E37" s="1" t="s">
        <v>107</v>
      </c>
      <c r="F37" s="1"/>
      <c r="G37" s="11">
        <f t="shared" ref="G37" si="1">SUM(G19:G36)</f>
        <v>549100</v>
      </c>
      <c r="H37" s="11">
        <f>SUM(H19:H36)</f>
        <v>401277.59</v>
      </c>
      <c r="I37" s="11">
        <f t="shared" ref="I37:J37" si="2">SUM(I19:I36)</f>
        <v>549100</v>
      </c>
      <c r="J37" s="11">
        <f t="shared" si="2"/>
        <v>549100</v>
      </c>
      <c r="K37" s="28">
        <f>SUM(K19:K36)</f>
        <v>549100</v>
      </c>
      <c r="M37" s="45">
        <f>SUM(M19:M36)</f>
        <v>549100</v>
      </c>
      <c r="N37" s="56">
        <f>SUM(N19:N36)</f>
        <v>538225.72</v>
      </c>
      <c r="O37" s="51">
        <f>SUM(O19:O36)</f>
        <v>552573</v>
      </c>
      <c r="P37" s="51">
        <f>SUM(P19:P36)</f>
        <v>557573</v>
      </c>
    </row>
    <row r="38" spans="1:17">
      <c r="A38" s="1"/>
      <c r="B38" s="1"/>
      <c r="C38" s="1" t="s">
        <v>74</v>
      </c>
      <c r="E38" s="1"/>
      <c r="F38" s="1"/>
      <c r="G38" s="10">
        <f t="shared" ref="G38:J38" si="3">G37-G16</f>
        <v>401100</v>
      </c>
      <c r="H38" s="10">
        <f t="shared" si="3"/>
        <v>-20726.849999999977</v>
      </c>
      <c r="I38" s="10">
        <f t="shared" si="3"/>
        <v>63000</v>
      </c>
      <c r="J38" s="10">
        <f t="shared" si="3"/>
        <v>63000</v>
      </c>
      <c r="K38" s="27">
        <f>K37-K16</f>
        <v>63000</v>
      </c>
      <c r="M38" s="45">
        <f>M37-M16</f>
        <v>401100</v>
      </c>
      <c r="N38" s="56">
        <f>N37-N16</f>
        <v>186615.15999999997</v>
      </c>
      <c r="O38" s="51">
        <f>O37-O16</f>
        <v>404573</v>
      </c>
      <c r="P38" s="51">
        <f>P37-P16</f>
        <v>409573</v>
      </c>
    </row>
    <row r="39" spans="1:17" ht="15.75" thickBot="1">
      <c r="A39" s="15"/>
      <c r="B39" s="15"/>
      <c r="C39" s="1" t="s">
        <v>75</v>
      </c>
      <c r="D39" s="1"/>
      <c r="E39" s="1"/>
      <c r="F39" s="1"/>
      <c r="G39" s="16">
        <v>63000</v>
      </c>
      <c r="H39" s="16"/>
      <c r="I39" s="16">
        <v>63000</v>
      </c>
      <c r="J39" s="16">
        <v>63000</v>
      </c>
      <c r="K39" s="27">
        <v>63000</v>
      </c>
      <c r="M39" s="45">
        <v>63000</v>
      </c>
      <c r="O39" s="51">
        <v>63000</v>
      </c>
      <c r="P39" s="51">
        <v>63000</v>
      </c>
    </row>
    <row r="40" spans="1:17" ht="15.75" thickTop="1">
      <c r="C40" s="1" t="s">
        <v>76</v>
      </c>
      <c r="G40" s="18">
        <f>G38-G39</f>
        <v>338100</v>
      </c>
      <c r="H40" s="17"/>
      <c r="I40" s="18">
        <f>I38-I39</f>
        <v>0</v>
      </c>
      <c r="J40" s="18">
        <f>J38-J39</f>
        <v>0</v>
      </c>
      <c r="K40" s="27">
        <v>338100</v>
      </c>
      <c r="M40" s="45">
        <f>M38-M39</f>
        <v>338100</v>
      </c>
      <c r="O40" s="51">
        <f>O38-O39</f>
        <v>341573</v>
      </c>
      <c r="P40" s="51">
        <f>P38-P39</f>
        <v>346573</v>
      </c>
    </row>
    <row r="41" spans="1:17">
      <c r="Q41" s="62"/>
    </row>
    <row r="42" spans="1:17">
      <c r="Q42" s="62"/>
    </row>
  </sheetData>
  <phoneticPr fontId="8" type="noConversion"/>
  <pageMargins left="0.25" right="0.25" top="0.75" bottom="0.75" header="0.3" footer="0.3"/>
  <pageSetup scale="86" orientation="landscape" r:id="rId1"/>
  <rowBreaks count="1" manualBreakCount="1">
    <brk id="40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C4" zoomScale="110" zoomScaleNormal="110" zoomScalePageLayoutView="150" workbookViewId="0">
      <selection activeCell="G13" sqref="G13"/>
    </sheetView>
  </sheetViews>
  <sheetFormatPr defaultColWidth="8.85546875" defaultRowHeight="15"/>
  <cols>
    <col min="1" max="1" width="10.5703125" style="2" bestFit="1" customWidth="1"/>
    <col min="2" max="2" width="18.7109375" style="2" bestFit="1" customWidth="1"/>
    <col min="3" max="3" width="22.42578125" style="2" customWidth="1"/>
    <col min="4" max="4" width="18.5703125" style="2" customWidth="1"/>
    <col min="5" max="5" width="18.140625" style="2" customWidth="1"/>
    <col min="6" max="6" width="16.7109375" style="2" customWidth="1"/>
    <col min="7" max="7" width="15.28515625" style="2" customWidth="1"/>
    <col min="8" max="8" width="14.5703125" style="2" customWidth="1"/>
    <col min="9" max="9" width="15.28515625" style="2" customWidth="1"/>
    <col min="10" max="10" width="11.140625" style="2" customWidth="1"/>
    <col min="11" max="11" width="14.5703125" style="2" customWidth="1"/>
    <col min="12" max="12" width="15.28515625" style="2" customWidth="1"/>
    <col min="13" max="13" width="11.140625" style="2" customWidth="1"/>
    <col min="14" max="14" width="12.85546875" style="2" customWidth="1"/>
    <col min="15" max="15" width="14.5703125" style="2" customWidth="1"/>
    <col min="16" max="16" width="11.140625" style="2" customWidth="1"/>
    <col min="17" max="17" width="13" style="2" customWidth="1"/>
  </cols>
  <sheetData>
    <row r="1" spans="1:17" ht="18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.75">
      <c r="A4" s="68" t="s">
        <v>108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8.75">
      <c r="A5" s="68" t="s">
        <v>109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8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8.75">
      <c r="A7" s="67"/>
      <c r="B7" s="67"/>
      <c r="C7" s="67"/>
      <c r="D7" s="67"/>
      <c r="E7" s="67"/>
      <c r="F7" s="67"/>
      <c r="G7" s="69">
        <v>2022</v>
      </c>
      <c r="H7" s="69">
        <v>2022</v>
      </c>
      <c r="I7" s="69" t="s">
        <v>155</v>
      </c>
      <c r="J7" s="69">
        <v>2021</v>
      </c>
      <c r="K7" s="69">
        <v>2021</v>
      </c>
      <c r="L7" s="69" t="s">
        <v>155</v>
      </c>
      <c r="M7" s="69">
        <v>2020</v>
      </c>
      <c r="N7" s="69">
        <v>2020</v>
      </c>
      <c r="O7" s="69" t="s">
        <v>155</v>
      </c>
      <c r="P7" s="69">
        <v>2019</v>
      </c>
      <c r="Q7" s="69">
        <v>2019</v>
      </c>
    </row>
    <row r="8" spans="1:17" ht="18.75">
      <c r="A8" s="67"/>
      <c r="B8" s="67"/>
      <c r="C8" s="70"/>
      <c r="D8" s="70"/>
      <c r="E8" s="70"/>
      <c r="F8" s="70" t="s">
        <v>110</v>
      </c>
      <c r="G8" s="70" t="s">
        <v>111</v>
      </c>
      <c r="H8" s="70" t="s">
        <v>112</v>
      </c>
      <c r="I8" s="69" t="s">
        <v>112</v>
      </c>
      <c r="J8" s="70" t="s">
        <v>111</v>
      </c>
      <c r="K8" s="70" t="s">
        <v>112</v>
      </c>
      <c r="L8" s="69" t="s">
        <v>112</v>
      </c>
      <c r="M8" s="70" t="s">
        <v>111</v>
      </c>
      <c r="N8" s="70" t="s">
        <v>112</v>
      </c>
      <c r="O8" s="69" t="s">
        <v>112</v>
      </c>
      <c r="P8" s="70" t="s">
        <v>111</v>
      </c>
      <c r="Q8" s="70" t="s">
        <v>112</v>
      </c>
    </row>
    <row r="9" spans="1:17" ht="18.75">
      <c r="A9" s="67"/>
      <c r="B9" s="67"/>
      <c r="C9" s="70"/>
      <c r="D9" s="70"/>
      <c r="E9" s="70" t="s">
        <v>113</v>
      </c>
      <c r="F9" s="70" t="s">
        <v>114</v>
      </c>
      <c r="G9" s="70" t="s">
        <v>115</v>
      </c>
      <c r="H9" s="70" t="s">
        <v>116</v>
      </c>
      <c r="I9" s="69" t="s">
        <v>116</v>
      </c>
      <c r="J9" s="70" t="s">
        <v>115</v>
      </c>
      <c r="K9" s="70" t="s">
        <v>116</v>
      </c>
      <c r="L9" s="69" t="s">
        <v>116</v>
      </c>
      <c r="M9" s="70" t="s">
        <v>115</v>
      </c>
      <c r="N9" s="70" t="s">
        <v>116</v>
      </c>
      <c r="O9" s="69" t="s">
        <v>116</v>
      </c>
      <c r="P9" s="70" t="s">
        <v>115</v>
      </c>
      <c r="Q9" s="70" t="s">
        <v>116</v>
      </c>
    </row>
    <row r="10" spans="1:17" ht="18.75">
      <c r="A10" s="67"/>
      <c r="B10" s="67"/>
      <c r="C10" s="70" t="s">
        <v>117</v>
      </c>
      <c r="D10" s="70" t="s">
        <v>5</v>
      </c>
      <c r="E10" s="70" t="s">
        <v>118</v>
      </c>
      <c r="F10" s="70" t="s">
        <v>119</v>
      </c>
      <c r="G10" s="70" t="s">
        <v>120</v>
      </c>
      <c r="H10" s="70" t="s">
        <v>121</v>
      </c>
      <c r="I10" s="69" t="s">
        <v>121</v>
      </c>
      <c r="J10" s="70" t="s">
        <v>120</v>
      </c>
      <c r="K10" s="70" t="s">
        <v>121</v>
      </c>
      <c r="L10" s="69" t="s">
        <v>121</v>
      </c>
      <c r="M10" s="70" t="s">
        <v>120</v>
      </c>
      <c r="N10" s="70" t="s">
        <v>121</v>
      </c>
      <c r="O10" s="69" t="s">
        <v>121</v>
      </c>
      <c r="P10" s="70" t="s">
        <v>120</v>
      </c>
      <c r="Q10" s="70" t="s">
        <v>121</v>
      </c>
    </row>
    <row r="11" spans="1:17" ht="18.75">
      <c r="A11" s="68" t="s">
        <v>122</v>
      </c>
      <c r="B11" s="67"/>
      <c r="C11" s="71">
        <f>D11+E11+F11</f>
        <v>320526</v>
      </c>
      <c r="D11" s="72">
        <v>170800</v>
      </c>
      <c r="E11" s="71">
        <v>52500</v>
      </c>
      <c r="F11" s="71">
        <v>97226</v>
      </c>
      <c r="G11" s="89">
        <v>72097.971000000005</v>
      </c>
      <c r="H11" s="74">
        <f>F11/G11</f>
        <v>1.348526160327036</v>
      </c>
      <c r="I11" s="75">
        <f>SUM(H11-K11)</f>
        <v>0.16528616032703591</v>
      </c>
      <c r="J11" s="73">
        <v>71382.720000000001</v>
      </c>
      <c r="K11" s="74">
        <v>1.1832400000000001</v>
      </c>
      <c r="L11" s="75">
        <f>SUM(K11-N11)</f>
        <v>-9.9999999998434674E-6</v>
      </c>
      <c r="M11" s="73">
        <v>70656.813999999998</v>
      </c>
      <c r="N11" s="74">
        <v>1.1832499999999999</v>
      </c>
      <c r="O11" s="75">
        <f>SUM(N11-Q11)</f>
        <v>-1.6590000000000105E-2</v>
      </c>
      <c r="P11" s="76">
        <v>69679.983999999997</v>
      </c>
      <c r="Q11" s="77">
        <v>1.19984</v>
      </c>
    </row>
    <row r="12" spans="1:17" ht="18.75">
      <c r="A12" s="68" t="s">
        <v>123</v>
      </c>
      <c r="B12" s="67"/>
      <c r="C12" s="71">
        <f>D12+E12+F12</f>
        <v>557573</v>
      </c>
      <c r="D12" s="72">
        <v>148000</v>
      </c>
      <c r="E12" s="71">
        <f>'Highway Fund'!$J$39</f>
        <v>63000</v>
      </c>
      <c r="F12" s="71">
        <v>346573</v>
      </c>
      <c r="G12" s="73">
        <v>72097.97</v>
      </c>
      <c r="H12" s="74">
        <f>F12/G12</f>
        <v>4.8069730673415627</v>
      </c>
      <c r="I12" s="75">
        <f>SUM(H12-K12)</f>
        <v>2.1883067341562423E-2</v>
      </c>
      <c r="J12" s="73">
        <v>71382.720000000001</v>
      </c>
      <c r="K12" s="74">
        <v>4.7850900000000003</v>
      </c>
      <c r="L12" s="75">
        <f>SUM(K12-N12)</f>
        <v>-9.9999999996214228E-6</v>
      </c>
      <c r="M12" s="73">
        <v>70656.813999999998</v>
      </c>
      <c r="N12" s="74">
        <v>4.7850999999999999</v>
      </c>
      <c r="O12" s="75">
        <f>SUM(N12-Q12)</f>
        <v>-6.7079999999999806E-2</v>
      </c>
      <c r="P12" s="78">
        <v>69679.983999999997</v>
      </c>
      <c r="Q12" s="74">
        <v>4.8521799999999997</v>
      </c>
    </row>
    <row r="13" spans="1:17" ht="18.75">
      <c r="A13" s="68" t="s">
        <v>124</v>
      </c>
      <c r="B13" s="67"/>
      <c r="C13" s="72">
        <v>155981</v>
      </c>
      <c r="D13" s="67"/>
      <c r="E13" s="67"/>
      <c r="F13" s="79">
        <v>155981</v>
      </c>
      <c r="G13" s="80">
        <v>72097.97</v>
      </c>
      <c r="H13" s="81">
        <f>F13/G13</f>
        <v>2.1634589711749164</v>
      </c>
      <c r="I13" s="81">
        <f>H13-K13</f>
        <v>-2.1677711764596097E-2</v>
      </c>
      <c r="J13" s="80">
        <v>71382.720000000001</v>
      </c>
      <c r="K13" s="81">
        <f>F13/J13</f>
        <v>2.1851366829395125</v>
      </c>
      <c r="L13" s="81">
        <f>K13-N13</f>
        <v>-2.2449410597057184E-2</v>
      </c>
      <c r="M13" s="80">
        <v>70656.813999999998</v>
      </c>
      <c r="N13" s="81">
        <f>F13/M13</f>
        <v>2.2075860935365696</v>
      </c>
      <c r="O13" s="81">
        <f>N13-Q13</f>
        <v>0.15092609353656972</v>
      </c>
      <c r="P13" s="80">
        <v>69679.983999999997</v>
      </c>
      <c r="Q13" s="81">
        <v>2.0566599999999999</v>
      </c>
    </row>
    <row r="14" spans="1:17" ht="18.75">
      <c r="A14" s="67"/>
      <c r="B14" s="67"/>
      <c r="C14" s="67"/>
      <c r="D14" s="67"/>
      <c r="E14" s="67"/>
      <c r="F14" s="72"/>
      <c r="G14" s="72"/>
      <c r="H14" s="67"/>
      <c r="I14" s="67"/>
      <c r="J14" s="72"/>
      <c r="K14" s="67"/>
      <c r="L14" s="67"/>
      <c r="M14" s="72"/>
      <c r="N14" s="67"/>
      <c r="O14" s="67"/>
      <c r="P14" s="67"/>
      <c r="Q14" s="67"/>
    </row>
    <row r="15" spans="1:17" ht="18.75">
      <c r="A15" s="67">
        <v>135748</v>
      </c>
      <c r="B15" s="67"/>
      <c r="C15" s="82">
        <f>SUM(C11:C14)</f>
        <v>1034080</v>
      </c>
      <c r="D15" s="82">
        <f>SUM(D11:D14)</f>
        <v>318800</v>
      </c>
      <c r="E15" s="82">
        <f>SUM(E11:E14)</f>
        <v>115500</v>
      </c>
      <c r="F15" s="82">
        <f>SUM(F11+F12+F13)</f>
        <v>599780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8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8.75">
      <c r="A17" s="69">
        <v>2020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8.75">
      <c r="A18" s="69" t="s">
        <v>124</v>
      </c>
      <c r="B18" s="72">
        <v>150931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8.75">
      <c r="A19" s="67"/>
      <c r="B19" s="67"/>
      <c r="C19" s="83" t="s">
        <v>167</v>
      </c>
      <c r="D19" s="83" t="s">
        <v>171</v>
      </c>
      <c r="E19" s="83" t="s">
        <v>125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67"/>
      <c r="Q19" s="67"/>
    </row>
    <row r="20" spans="1:17" ht="18.75">
      <c r="A20" s="67" t="s">
        <v>122</v>
      </c>
      <c r="B20" s="67"/>
      <c r="C20" s="71">
        <v>84463</v>
      </c>
      <c r="D20" s="71">
        <v>97226</v>
      </c>
      <c r="E20" s="72">
        <f>D20-C20</f>
        <v>12763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8.75">
      <c r="A21" s="67" t="s">
        <v>123</v>
      </c>
      <c r="B21" s="67"/>
      <c r="C21" s="71">
        <v>341573</v>
      </c>
      <c r="D21" s="71">
        <v>346573</v>
      </c>
      <c r="E21" s="72">
        <f>D21-C21</f>
        <v>5000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8.75">
      <c r="A22" s="67"/>
      <c r="B22" s="67"/>
      <c r="C22" s="72"/>
      <c r="D22" s="72"/>
      <c r="E22" s="72">
        <f>D22-C22</f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75">
      <c r="A23" s="67"/>
      <c r="B23" s="67"/>
      <c r="C23" s="84">
        <f>C20+C21</f>
        <v>426036</v>
      </c>
      <c r="D23" s="72">
        <f>SUM(D20:D22)</f>
        <v>443799</v>
      </c>
      <c r="E23" s="72">
        <f>D23-C23</f>
        <v>17763</v>
      </c>
      <c r="F23" s="85">
        <f>E23/C23</f>
        <v>4.1693659690730363E-2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8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8.75">
      <c r="A25" s="67" t="s">
        <v>172</v>
      </c>
      <c r="B25" s="67"/>
      <c r="C25" s="67"/>
      <c r="D25" s="71">
        <v>443799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8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8.75">
      <c r="A27" s="67" t="s">
        <v>126</v>
      </c>
      <c r="B27" s="67"/>
      <c r="C27" s="67"/>
      <c r="D27" s="72">
        <f>D25-D23</f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8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8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8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8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8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8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8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8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8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8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8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8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8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8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8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8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8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</sheetData>
  <phoneticPr fontId="8" type="noConversion"/>
  <printOptions horizontalCentered="1"/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RowColHeaders="0" zoomScaleNormal="100" zoomScalePageLayoutView="24" workbookViewId="0">
      <selection activeCell="J22" sqref="J22"/>
    </sheetView>
  </sheetViews>
  <sheetFormatPr defaultColWidth="8.85546875" defaultRowHeight="15"/>
  <cols>
    <col min="1" max="1" width="26.42578125" customWidth="1"/>
    <col min="3" max="4" width="11.42578125" customWidth="1"/>
    <col min="5" max="7" width="11.85546875" customWidth="1"/>
  </cols>
  <sheetData>
    <row r="1" spans="1:8">
      <c r="A1" s="92" t="s">
        <v>127</v>
      </c>
      <c r="B1" s="92"/>
      <c r="C1" s="92"/>
      <c r="D1" s="92"/>
    </row>
    <row r="4" spans="1:8">
      <c r="C4" s="91">
        <v>2018</v>
      </c>
      <c r="D4" s="91">
        <v>2019</v>
      </c>
      <c r="E4" s="91">
        <v>2020</v>
      </c>
      <c r="F4" s="91">
        <v>2021</v>
      </c>
      <c r="G4" s="91">
        <v>2022</v>
      </c>
    </row>
    <row r="6" spans="1:8">
      <c r="A6" t="s">
        <v>128</v>
      </c>
      <c r="C6" s="20">
        <v>9600</v>
      </c>
      <c r="D6" s="23">
        <v>9600</v>
      </c>
      <c r="E6" s="23">
        <v>9600</v>
      </c>
      <c r="F6" s="23">
        <v>16416</v>
      </c>
      <c r="G6" s="23">
        <v>16416</v>
      </c>
      <c r="H6" s="23"/>
    </row>
    <row r="7" spans="1:8">
      <c r="A7" t="s">
        <v>129</v>
      </c>
      <c r="C7" s="20">
        <v>3200</v>
      </c>
      <c r="D7" s="23">
        <v>3200</v>
      </c>
      <c r="E7" s="52">
        <v>4000</v>
      </c>
      <c r="F7" s="52">
        <v>4000</v>
      </c>
      <c r="G7" s="52">
        <v>4000</v>
      </c>
    </row>
    <row r="8" spans="1:8">
      <c r="A8" t="s">
        <v>130</v>
      </c>
      <c r="C8" s="20">
        <v>700</v>
      </c>
      <c r="D8" s="23">
        <v>700</v>
      </c>
      <c r="E8" s="23">
        <v>700</v>
      </c>
      <c r="F8" s="23">
        <v>700</v>
      </c>
      <c r="G8" s="23">
        <v>700</v>
      </c>
    </row>
    <row r="9" spans="1:8">
      <c r="A9" t="s">
        <v>131</v>
      </c>
      <c r="C9" s="20">
        <v>7020</v>
      </c>
      <c r="D9" s="23">
        <v>7020</v>
      </c>
      <c r="E9" s="23">
        <v>7020</v>
      </c>
      <c r="F9" s="52">
        <v>12020</v>
      </c>
      <c r="G9" s="52">
        <v>12020</v>
      </c>
    </row>
    <row r="10" spans="1:8">
      <c r="A10" t="s">
        <v>132</v>
      </c>
      <c r="C10" s="20">
        <v>100</v>
      </c>
      <c r="D10" s="23">
        <v>100</v>
      </c>
      <c r="E10" s="23">
        <v>100</v>
      </c>
      <c r="F10" s="23">
        <v>100</v>
      </c>
      <c r="G10" s="23">
        <v>100</v>
      </c>
    </row>
    <row r="11" spans="1:8">
      <c r="A11" t="s">
        <v>133</v>
      </c>
      <c r="C11" s="20">
        <v>3600</v>
      </c>
      <c r="D11" s="23">
        <v>5500</v>
      </c>
      <c r="E11" s="23">
        <v>5500</v>
      </c>
      <c r="F11" s="23">
        <v>5500</v>
      </c>
      <c r="G11" s="23">
        <v>5500</v>
      </c>
    </row>
    <row r="12" spans="1:8">
      <c r="A12" t="s">
        <v>134</v>
      </c>
      <c r="C12" s="20">
        <v>4100</v>
      </c>
      <c r="D12" s="23">
        <v>4100</v>
      </c>
      <c r="E12" s="23">
        <v>4100</v>
      </c>
      <c r="F12" s="23">
        <v>4100</v>
      </c>
      <c r="G12" s="23">
        <v>4100</v>
      </c>
    </row>
    <row r="13" spans="1:8">
      <c r="A13" t="s">
        <v>135</v>
      </c>
      <c r="C13" s="20">
        <v>6400</v>
      </c>
      <c r="D13" s="23">
        <v>6400</v>
      </c>
      <c r="E13" s="52">
        <v>6600</v>
      </c>
      <c r="F13" s="52">
        <v>6600</v>
      </c>
      <c r="G13" s="52">
        <v>7600</v>
      </c>
    </row>
    <row r="14" spans="1:8">
      <c r="A14" t="s">
        <v>136</v>
      </c>
      <c r="C14" s="20">
        <v>2200</v>
      </c>
      <c r="D14" s="23">
        <v>2200</v>
      </c>
      <c r="E14" s="23">
        <v>2200</v>
      </c>
      <c r="F14" s="23">
        <v>2200</v>
      </c>
      <c r="G14" s="23">
        <v>2200</v>
      </c>
    </row>
    <row r="15" spans="1:8">
      <c r="A15" t="s">
        <v>137</v>
      </c>
      <c r="C15" s="20">
        <v>35</v>
      </c>
      <c r="D15" s="23">
        <v>35</v>
      </c>
      <c r="E15" s="23">
        <v>35</v>
      </c>
      <c r="F15" s="23">
        <v>35</v>
      </c>
      <c r="G15" s="23">
        <v>35</v>
      </c>
    </row>
    <row r="16" spans="1:8">
      <c r="A16" t="s">
        <v>138</v>
      </c>
      <c r="C16" s="20">
        <v>45000</v>
      </c>
      <c r="D16" s="26">
        <v>45000</v>
      </c>
      <c r="E16" s="32">
        <v>45000</v>
      </c>
      <c r="F16" s="32">
        <v>45000</v>
      </c>
      <c r="G16" s="32">
        <v>45000</v>
      </c>
    </row>
    <row r="17" spans="1:7">
      <c r="A17" t="s">
        <v>139</v>
      </c>
      <c r="C17" s="20">
        <v>7800</v>
      </c>
      <c r="D17" s="23">
        <v>7800</v>
      </c>
      <c r="E17" s="52">
        <v>8000</v>
      </c>
      <c r="F17" s="52">
        <v>8000</v>
      </c>
      <c r="G17" s="52">
        <v>8000</v>
      </c>
    </row>
    <row r="18" spans="1:7">
      <c r="D18" s="23"/>
    </row>
    <row r="19" spans="1:7">
      <c r="C19" s="23">
        <f>SUM(C6:C18)</f>
        <v>89755</v>
      </c>
      <c r="D19" s="26">
        <f>SUM(D5:D18)</f>
        <v>91655</v>
      </c>
      <c r="E19" s="23">
        <f>SUM(E6:E17)</f>
        <v>92855</v>
      </c>
      <c r="F19" s="23">
        <f>SUM(F6:F17)</f>
        <v>104671</v>
      </c>
      <c r="G19" s="23">
        <f>SUM(G6:G17)</f>
        <v>105671</v>
      </c>
    </row>
  </sheetData>
  <mergeCells count="1">
    <mergeCell ref="A1:D1"/>
  </mergeCells>
  <phoneticPr fontId="8" type="noConversion"/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General Fund</vt:lpstr>
      <vt:lpstr>Highway Fund</vt:lpstr>
      <vt:lpstr>Tax Summary</vt:lpstr>
      <vt:lpstr>Salary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McEwen</dc:creator>
  <cp:lastModifiedBy>Fraser</cp:lastModifiedBy>
  <cp:lastPrinted>2020-10-26T20:10:06Z</cp:lastPrinted>
  <dcterms:created xsi:type="dcterms:W3CDTF">2014-10-14T00:03:46Z</dcterms:created>
  <dcterms:modified xsi:type="dcterms:W3CDTF">2021-12-16T04:04:13Z</dcterms:modified>
</cp:coreProperties>
</file>